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CFF8B1EC-92BB-49A5-8698-7DB926F68DCE}" xr6:coauthVersionLast="47" xr6:coauthVersionMax="47" xr10:uidLastSave="{00000000-0000-0000-0000-000000000000}"/>
  <bookViews>
    <workbookView xWindow="-120" yWindow="-120" windowWidth="29040" windowHeight="15720" firstSheet="3" activeTab="3" xr2:uid="{00000000-000D-0000-FFFF-FFFF00000000}"/>
  </bookViews>
  <sheets>
    <sheet name="Hoja1" sheetId="8" state="hidden" r:id="rId1"/>
    <sheet name="Instructivo" sheetId="2" state="hidden" r:id="rId2"/>
    <sheet name="DATOS" sheetId="9" state="hidden" r:id="rId3"/>
    <sheet name="Mapa final" sheetId="1" r:id="rId4"/>
    <sheet name="Hoja2" sheetId="10" state="hidden" r:id="rId5"/>
    <sheet name="Matriz Calor Inherente" sheetId="3" r:id="rId6"/>
    <sheet name="Matriz Calor Residual" sheetId="4" r:id="rId7"/>
    <sheet name="Tabla probabilidad" sheetId="5" state="hidden" r:id="rId8"/>
    <sheet name="Tabla Impacto" sheetId="6" state="hidden" r:id="rId9"/>
    <sheet name="Tabla Valoración controles" sheetId="7" state="hidden" r:id="rId10"/>
  </sheets>
  <definedNames>
    <definedName name="_xlnm._FilterDatabase" localSheetId="4" hidden="1">Hoja2!$C$3:$C$10</definedName>
    <definedName name="Afectación_Económica_o_presupuestal">'Mapa final'!#REF!</definedName>
    <definedName name="_xlnm.Print_Area" localSheetId="3">'Mapa final'!$A$1:$AQ$55</definedName>
    <definedName name="_xlnm.Print_Area" localSheetId="5">'Matriz Calor Inherente'!$A$1:$AU$42</definedName>
    <definedName name="_xlnm.Print_Area" localSheetId="6">'Matriz Calor Residual'!$A$1:$AU$43</definedName>
    <definedName name="_xlnm.Print_Area" localSheetId="8">'Tabla Impacto'!$A$1:$D$7</definedName>
    <definedName name="_xlnm.Print_Area" localSheetId="7">'Tabla probabilidad'!$A$1:$D$7</definedName>
    <definedName name="_xlnm.Print_Area" localSheetId="9">'Tabla Valoración controles'!$A$1:$F$13</definedName>
    <definedName name="Pérdida_Reputacional">'Mapa final'!$K$1042813:$K$1042816</definedName>
    <definedName name="_xlnm.Print_Titles" localSheetId="3">'Mapa final'!$3:$12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7" i="1" l="1"/>
  <c r="Y27" i="1"/>
  <c r="W27" i="1"/>
  <c r="U27" i="1"/>
  <c r="S27" i="1"/>
  <c r="R27" i="1"/>
  <c r="AB27" i="1" l="1"/>
  <c r="F49" i="1"/>
  <c r="AD30" i="1"/>
  <c r="AA29" i="1"/>
  <c r="Y29" i="1"/>
  <c r="W29" i="1"/>
  <c r="U29" i="1"/>
  <c r="S29" i="1"/>
  <c r="AG29" i="1" s="1"/>
  <c r="R29" i="1"/>
  <c r="AA28" i="1"/>
  <c r="Y28" i="1"/>
  <c r="W28" i="1"/>
  <c r="U28" i="1"/>
  <c r="S28" i="1"/>
  <c r="AG28" i="1" s="1"/>
  <c r="R28" i="1"/>
  <c r="M28" i="1"/>
  <c r="L28" i="1" s="1"/>
  <c r="J28" i="1"/>
  <c r="I28" i="1" s="1"/>
  <c r="F28" i="1"/>
  <c r="AA24" i="1"/>
  <c r="Y24" i="1"/>
  <c r="W24" i="1"/>
  <c r="U24" i="1"/>
  <c r="S24" i="1"/>
  <c r="AG24" i="1" s="1"/>
  <c r="R24" i="1"/>
  <c r="AA23" i="1"/>
  <c r="Y23" i="1"/>
  <c r="W23" i="1"/>
  <c r="U23" i="1"/>
  <c r="S23" i="1"/>
  <c r="AG23" i="1" s="1"/>
  <c r="R23" i="1"/>
  <c r="AA22" i="1"/>
  <c r="Y22" i="1"/>
  <c r="W22" i="1"/>
  <c r="U22" i="1"/>
  <c r="S22" i="1"/>
  <c r="AG22" i="1" s="1"/>
  <c r="R22" i="1"/>
  <c r="M22" i="1"/>
  <c r="L22" i="1" s="1"/>
  <c r="J22" i="1"/>
  <c r="I22" i="1" s="1"/>
  <c r="F22" i="1"/>
  <c r="AD48" i="1"/>
  <c r="AA47" i="1"/>
  <c r="Y47" i="1"/>
  <c r="W47" i="1"/>
  <c r="U47" i="1"/>
  <c r="S47" i="1"/>
  <c r="R47" i="1"/>
  <c r="AA46" i="1"/>
  <c r="Y46" i="1"/>
  <c r="W46" i="1"/>
  <c r="U46" i="1"/>
  <c r="S46" i="1"/>
  <c r="R46" i="1"/>
  <c r="M46" i="1"/>
  <c r="L46" i="1" s="1"/>
  <c r="J46" i="1"/>
  <c r="I46" i="1" s="1"/>
  <c r="F46" i="1"/>
  <c r="AA21" i="1"/>
  <c r="Y21" i="1"/>
  <c r="W21" i="1"/>
  <c r="U21" i="1"/>
  <c r="S21" i="1"/>
  <c r="AG21" i="1" s="1"/>
  <c r="R21" i="1"/>
  <c r="AB21" i="1" s="1"/>
  <c r="AA20" i="1"/>
  <c r="Y20" i="1"/>
  <c r="W20" i="1"/>
  <c r="U20" i="1"/>
  <c r="S20" i="1"/>
  <c r="AG20" i="1" s="1"/>
  <c r="R20" i="1"/>
  <c r="AA19" i="1"/>
  <c r="Y19" i="1"/>
  <c r="W19" i="1"/>
  <c r="U19" i="1"/>
  <c r="S19" i="1"/>
  <c r="R19" i="1"/>
  <c r="M19" i="1"/>
  <c r="L19" i="1" s="1"/>
  <c r="J19" i="1"/>
  <c r="I19" i="1" s="1"/>
  <c r="F19" i="1"/>
  <c r="AA18" i="1"/>
  <c r="Y18" i="1"/>
  <c r="W18" i="1"/>
  <c r="U18" i="1"/>
  <c r="S18" i="1"/>
  <c r="R18" i="1"/>
  <c r="AA17" i="1"/>
  <c r="Y17" i="1"/>
  <c r="W17" i="1"/>
  <c r="U17" i="1"/>
  <c r="S17" i="1"/>
  <c r="AG17" i="1" s="1"/>
  <c r="R17" i="1"/>
  <c r="AA16" i="1"/>
  <c r="Y16" i="1"/>
  <c r="W16" i="1"/>
  <c r="U16" i="1"/>
  <c r="S16" i="1"/>
  <c r="AG16" i="1" s="1"/>
  <c r="R16" i="1"/>
  <c r="M16" i="1"/>
  <c r="L16" i="1" s="1"/>
  <c r="J16" i="1"/>
  <c r="I16" i="1" s="1"/>
  <c r="F16" i="1"/>
  <c r="AA45" i="1"/>
  <c r="Y45" i="1"/>
  <c r="W45" i="1"/>
  <c r="U45" i="1"/>
  <c r="S45" i="1"/>
  <c r="AG45" i="1" s="1"/>
  <c r="R45" i="1"/>
  <c r="AA44" i="1"/>
  <c r="Y44" i="1"/>
  <c r="W44" i="1"/>
  <c r="U44" i="1"/>
  <c r="S44" i="1"/>
  <c r="AG44" i="1" s="1"/>
  <c r="R44" i="1"/>
  <c r="AA43" i="1"/>
  <c r="Y43" i="1"/>
  <c r="W43" i="1"/>
  <c r="U43" i="1"/>
  <c r="S43" i="1"/>
  <c r="AG43" i="1" s="1"/>
  <c r="R43" i="1"/>
  <c r="F43" i="1"/>
  <c r="AD27" i="1"/>
  <c r="M25" i="1"/>
  <c r="L25" i="1" s="1"/>
  <c r="M31" i="1"/>
  <c r="L31" i="1" s="1"/>
  <c r="M34" i="1"/>
  <c r="L34" i="1" s="1"/>
  <c r="M37" i="1"/>
  <c r="L37" i="1" s="1"/>
  <c r="M40" i="1"/>
  <c r="L40" i="1" s="1"/>
  <c r="M43" i="1"/>
  <c r="L43" i="1" s="1"/>
  <c r="M49" i="1"/>
  <c r="L49" i="1" s="1"/>
  <c r="M13" i="1"/>
  <c r="L13" i="1" s="1"/>
  <c r="J25" i="1"/>
  <c r="I25" i="1" s="1"/>
  <c r="J31" i="1"/>
  <c r="I31" i="1" s="1"/>
  <c r="J34" i="1"/>
  <c r="I34" i="1" s="1"/>
  <c r="J37" i="1"/>
  <c r="I37" i="1" s="1"/>
  <c r="J40" i="1"/>
  <c r="I40" i="1" s="1"/>
  <c r="J43" i="1"/>
  <c r="I43" i="1" s="1"/>
  <c r="J49" i="1"/>
  <c r="I49" i="1" s="1"/>
  <c r="J13" i="1"/>
  <c r="I13" i="1" s="1"/>
  <c r="AA42" i="1"/>
  <c r="AA41" i="1"/>
  <c r="AA40" i="1"/>
  <c r="Y40" i="1"/>
  <c r="Y41" i="1"/>
  <c r="Y42" i="1"/>
  <c r="W40" i="1"/>
  <c r="W41" i="1"/>
  <c r="W42" i="1"/>
  <c r="U40" i="1"/>
  <c r="U41" i="1"/>
  <c r="U42" i="1"/>
  <c r="R40" i="1"/>
  <c r="S40" i="1"/>
  <c r="AG40" i="1" s="1"/>
  <c r="R41" i="1"/>
  <c r="S41" i="1"/>
  <c r="AG41" i="1" s="1"/>
  <c r="R42" i="1"/>
  <c r="S42" i="1"/>
  <c r="AG42" i="1" s="1"/>
  <c r="F40" i="1"/>
  <c r="AB18" i="1" l="1"/>
  <c r="AD18" i="1" s="1"/>
  <c r="AB16" i="1"/>
  <c r="AB28" i="1"/>
  <c r="AB19" i="1"/>
  <c r="AD19" i="1" s="1"/>
  <c r="AB17" i="1"/>
  <c r="AB23" i="1"/>
  <c r="AB20" i="1"/>
  <c r="AH22" i="1"/>
  <c r="AF22" i="1" s="1"/>
  <c r="AB24" i="1"/>
  <c r="AB29" i="1"/>
  <c r="AB22" i="1"/>
  <c r="AD22" i="1" s="1"/>
  <c r="AB47" i="1"/>
  <c r="AB46" i="1"/>
  <c r="AG46" i="1" s="1"/>
  <c r="AG47" i="1" s="1"/>
  <c r="AG48" i="1" s="1"/>
  <c r="AH46" i="1" s="1"/>
  <c r="AG30" i="1"/>
  <c r="AH28" i="1" s="1"/>
  <c r="AF28" i="1" s="1"/>
  <c r="AD28" i="1"/>
  <c r="AD29" i="1" s="1"/>
  <c r="AD23" i="1"/>
  <c r="AD24" i="1" s="1"/>
  <c r="AG19" i="1"/>
  <c r="AH19" i="1" s="1"/>
  <c r="AF19" i="1" s="1"/>
  <c r="AG18" i="1"/>
  <c r="AH16" i="1" s="1"/>
  <c r="AF16" i="1" s="1"/>
  <c r="AD16" i="1"/>
  <c r="AD17" i="1" s="1"/>
  <c r="AH43" i="1"/>
  <c r="AF43" i="1" s="1"/>
  <c r="AB43" i="1"/>
  <c r="AD43" i="1"/>
  <c r="AB44" i="1"/>
  <c r="AB45" i="1"/>
  <c r="AH40" i="1"/>
  <c r="AF40" i="1" s="1"/>
  <c r="AB42" i="1"/>
  <c r="AB40" i="1"/>
  <c r="AD40" i="1" s="1"/>
  <c r="AB41" i="1"/>
  <c r="AD20" i="1" l="1"/>
  <c r="AD21" i="1" s="1"/>
  <c r="AD46" i="1"/>
  <c r="AE28" i="1"/>
  <c r="AC28" i="1" s="1"/>
  <c r="AE22" i="1"/>
  <c r="AC22" i="1" s="1"/>
  <c r="AD47" i="1"/>
  <c r="AE46" i="1" s="1"/>
  <c r="AE19" i="1"/>
  <c r="AC19" i="1" s="1"/>
  <c r="AE16" i="1"/>
  <c r="AC16" i="1" s="1"/>
  <c r="AD44" i="1"/>
  <c r="AD41" i="1"/>
  <c r="AD42" i="1" s="1"/>
  <c r="AE40" i="1" s="1"/>
  <c r="AC40" i="1" s="1"/>
  <c r="AA39" i="1"/>
  <c r="Y39" i="1"/>
  <c r="W39" i="1"/>
  <c r="U39" i="1"/>
  <c r="S39" i="1"/>
  <c r="AG39" i="1" s="1"/>
  <c r="R39" i="1"/>
  <c r="AA38" i="1"/>
  <c r="Y38" i="1"/>
  <c r="W38" i="1"/>
  <c r="U38" i="1"/>
  <c r="S38" i="1"/>
  <c r="R38" i="1"/>
  <c r="AA37" i="1"/>
  <c r="Y37" i="1"/>
  <c r="W37" i="1"/>
  <c r="U37" i="1"/>
  <c r="S37" i="1"/>
  <c r="R37" i="1"/>
  <c r="F37" i="1"/>
  <c r="AA36" i="1"/>
  <c r="Y36" i="1"/>
  <c r="W36" i="1"/>
  <c r="U36" i="1"/>
  <c r="S36" i="1"/>
  <c r="AG36" i="1" s="1"/>
  <c r="R36" i="1"/>
  <c r="AA35" i="1"/>
  <c r="Y35" i="1"/>
  <c r="W35" i="1"/>
  <c r="U35" i="1"/>
  <c r="S35" i="1"/>
  <c r="R35" i="1"/>
  <c r="AA34" i="1"/>
  <c r="Y34" i="1"/>
  <c r="W34" i="1"/>
  <c r="U34" i="1"/>
  <c r="S34" i="1"/>
  <c r="R34" i="1"/>
  <c r="F34" i="1"/>
  <c r="AD45" i="1" l="1"/>
  <c r="AE43" i="1" s="1"/>
  <c r="AC43" i="1" s="1"/>
  <c r="AG35" i="1"/>
  <c r="AG37" i="1"/>
  <c r="AG38" i="1"/>
  <c r="AG34" i="1"/>
  <c r="AB34" i="1"/>
  <c r="AD34" i="1" s="1"/>
  <c r="AB36" i="1"/>
  <c r="AB38" i="1"/>
  <c r="AB37" i="1"/>
  <c r="AD37" i="1" s="1"/>
  <c r="AB39" i="1"/>
  <c r="AB35" i="1"/>
  <c r="AD35" i="1" l="1"/>
  <c r="AD36" i="1"/>
  <c r="AH34" i="1"/>
  <c r="AF34" i="1" s="1"/>
  <c r="AD38" i="1"/>
  <c r="AD39" i="1" s="1"/>
  <c r="AE34" i="1"/>
  <c r="AC34" i="1" s="1"/>
  <c r="AH37" i="1"/>
  <c r="AF37" i="1" s="1"/>
  <c r="U427" i="9"/>
  <c r="U419" i="9"/>
  <c r="U411" i="9"/>
  <c r="A427" i="9"/>
  <c r="A419" i="9"/>
  <c r="A411" i="9"/>
  <c r="A113" i="9"/>
  <c r="A347" i="9" s="1"/>
  <c r="B113" i="9"/>
  <c r="B347" i="9" s="1"/>
  <c r="C113" i="9"/>
  <c r="C347" i="9" s="1"/>
  <c r="U113" i="9"/>
  <c r="U347" i="9" s="1"/>
  <c r="V113" i="9"/>
  <c r="V347" i="9" s="1"/>
  <c r="W113" i="9"/>
  <c r="W347" i="9" s="1"/>
  <c r="A116" i="9"/>
  <c r="A350" i="9" s="1"/>
  <c r="B116" i="9"/>
  <c r="B350" i="9" s="1"/>
  <c r="C116" i="9"/>
  <c r="U116" i="9"/>
  <c r="U350" i="9" s="1"/>
  <c r="V116" i="9"/>
  <c r="V350" i="9" s="1"/>
  <c r="W116" i="9"/>
  <c r="W350" i="9" s="1"/>
  <c r="A119" i="9"/>
  <c r="A353" i="9" s="1"/>
  <c r="B119" i="9"/>
  <c r="B353" i="9" s="1"/>
  <c r="C119" i="9"/>
  <c r="C353" i="9" s="1"/>
  <c r="U119" i="9"/>
  <c r="U353" i="9" s="1"/>
  <c r="V119" i="9"/>
  <c r="V353" i="9" s="1"/>
  <c r="W119" i="9"/>
  <c r="W353" i="9" s="1"/>
  <c r="A122" i="9"/>
  <c r="A356" i="9" s="1"/>
  <c r="B122" i="9"/>
  <c r="B356" i="9" s="1"/>
  <c r="C122" i="9"/>
  <c r="U122" i="9"/>
  <c r="U356" i="9" s="1"/>
  <c r="V122" i="9"/>
  <c r="V356" i="9" s="1"/>
  <c r="W122" i="9"/>
  <c r="W356" i="9" s="1"/>
  <c r="A125" i="9"/>
  <c r="A359" i="9" s="1"/>
  <c r="B125" i="9"/>
  <c r="B359" i="9" s="1"/>
  <c r="C125" i="9"/>
  <c r="C359" i="9" s="1"/>
  <c r="U125" i="9"/>
  <c r="U359" i="9" s="1"/>
  <c r="V125" i="9"/>
  <c r="V359" i="9" s="1"/>
  <c r="W125" i="9"/>
  <c r="W359" i="9" s="1"/>
  <c r="A128" i="9"/>
  <c r="A362" i="9" s="1"/>
  <c r="B128" i="9"/>
  <c r="B362" i="9" s="1"/>
  <c r="C128" i="9"/>
  <c r="U128" i="9"/>
  <c r="U362" i="9" s="1"/>
  <c r="V128" i="9"/>
  <c r="V362" i="9" s="1"/>
  <c r="W128" i="9"/>
  <c r="W362" i="9" s="1"/>
  <c r="A131" i="9"/>
  <c r="A365" i="9" s="1"/>
  <c r="B131" i="9"/>
  <c r="B365" i="9" s="1"/>
  <c r="C131" i="9"/>
  <c r="C365" i="9" s="1"/>
  <c r="U131" i="9"/>
  <c r="U365" i="9" s="1"/>
  <c r="V131" i="9"/>
  <c r="V365" i="9" s="1"/>
  <c r="W131" i="9"/>
  <c r="W365" i="9" s="1"/>
  <c r="A134" i="9"/>
  <c r="A368" i="9" s="1"/>
  <c r="B134" i="9"/>
  <c r="B368" i="9" s="1"/>
  <c r="C134" i="9"/>
  <c r="U134" i="9"/>
  <c r="U368" i="9" s="1"/>
  <c r="V134" i="9"/>
  <c r="V368" i="9" s="1"/>
  <c r="W134" i="9"/>
  <c r="W368" i="9" s="1"/>
  <c r="A137" i="9"/>
  <c r="A371" i="9" s="1"/>
  <c r="B137" i="9"/>
  <c r="B371" i="9" s="1"/>
  <c r="C137" i="9"/>
  <c r="C371" i="9" s="1"/>
  <c r="U137" i="9"/>
  <c r="U371" i="9" s="1"/>
  <c r="V137" i="9"/>
  <c r="V371" i="9" s="1"/>
  <c r="W137" i="9"/>
  <c r="W371" i="9" s="1"/>
  <c r="A140" i="9"/>
  <c r="A374" i="9" s="1"/>
  <c r="B140" i="9"/>
  <c r="B374" i="9" s="1"/>
  <c r="C140" i="9"/>
  <c r="U140" i="9"/>
  <c r="U374" i="9" s="1"/>
  <c r="V140" i="9"/>
  <c r="V374" i="9" s="1"/>
  <c r="W140" i="9"/>
  <c r="W374" i="9" s="1"/>
  <c r="A143" i="9"/>
  <c r="A377" i="9" s="1"/>
  <c r="B143" i="9"/>
  <c r="B377" i="9" s="1"/>
  <c r="C143" i="9"/>
  <c r="C377" i="9" s="1"/>
  <c r="U143" i="9"/>
  <c r="U377" i="9" s="1"/>
  <c r="V143" i="9"/>
  <c r="V377" i="9" s="1"/>
  <c r="W143" i="9"/>
  <c r="W377" i="9" s="1"/>
  <c r="A146" i="9"/>
  <c r="A380" i="9" s="1"/>
  <c r="B146" i="9"/>
  <c r="B380" i="9" s="1"/>
  <c r="C146" i="9"/>
  <c r="U146" i="9"/>
  <c r="U380" i="9" s="1"/>
  <c r="V146" i="9"/>
  <c r="V380" i="9" s="1"/>
  <c r="W146" i="9"/>
  <c r="W380" i="9" s="1"/>
  <c r="A149" i="9"/>
  <c r="A383" i="9" s="1"/>
  <c r="B149" i="9"/>
  <c r="B383" i="9" s="1"/>
  <c r="C149" i="9"/>
  <c r="C383" i="9" s="1"/>
  <c r="U149" i="9"/>
  <c r="U383" i="9" s="1"/>
  <c r="V149" i="9"/>
  <c r="V383" i="9" s="1"/>
  <c r="W149" i="9"/>
  <c r="W383" i="9" s="1"/>
  <c r="A152" i="9"/>
  <c r="A386" i="9" s="1"/>
  <c r="B152" i="9"/>
  <c r="B386" i="9" s="1"/>
  <c r="C152" i="9"/>
  <c r="U152" i="9"/>
  <c r="U386" i="9" s="1"/>
  <c r="V152" i="9"/>
  <c r="V386" i="9" s="1"/>
  <c r="W152" i="9"/>
  <c r="W386" i="9" s="1"/>
  <c r="A155" i="9"/>
  <c r="A389" i="9" s="1"/>
  <c r="B155" i="9"/>
  <c r="B389" i="9" s="1"/>
  <c r="C155" i="9"/>
  <c r="C389" i="9" s="1"/>
  <c r="U155" i="9"/>
  <c r="U389" i="9" s="1"/>
  <c r="V155" i="9"/>
  <c r="V389" i="9" s="1"/>
  <c r="W155" i="9"/>
  <c r="W389" i="9" s="1"/>
  <c r="A158" i="9"/>
  <c r="A392" i="9" s="1"/>
  <c r="B158" i="9"/>
  <c r="B392" i="9" s="1"/>
  <c r="C158" i="9"/>
  <c r="U158" i="9"/>
  <c r="U392" i="9" s="1"/>
  <c r="V158" i="9"/>
  <c r="V392" i="9" s="1"/>
  <c r="W158" i="9"/>
  <c r="W392" i="9" s="1"/>
  <c r="A161" i="9"/>
  <c r="A395" i="9" s="1"/>
  <c r="B161" i="9"/>
  <c r="B395" i="9" s="1"/>
  <c r="C161" i="9"/>
  <c r="C395" i="9" s="1"/>
  <c r="U161" i="9"/>
  <c r="U395" i="9" s="1"/>
  <c r="V161" i="9"/>
  <c r="V395" i="9" s="1"/>
  <c r="W161" i="9"/>
  <c r="W395" i="9" s="1"/>
  <c r="A164" i="9"/>
  <c r="A398" i="9" s="1"/>
  <c r="B164" i="9"/>
  <c r="B398" i="9" s="1"/>
  <c r="C164" i="9"/>
  <c r="U164" i="9"/>
  <c r="U398" i="9" s="1"/>
  <c r="V164" i="9"/>
  <c r="V398" i="9" s="1"/>
  <c r="W164" i="9"/>
  <c r="W398" i="9" s="1"/>
  <c r="A167" i="9"/>
  <c r="A401" i="9" s="1"/>
  <c r="B167" i="9"/>
  <c r="B401" i="9" s="1"/>
  <c r="C167" i="9"/>
  <c r="C401" i="9" s="1"/>
  <c r="U167" i="9"/>
  <c r="U401" i="9" s="1"/>
  <c r="V167" i="9"/>
  <c r="V401" i="9" s="1"/>
  <c r="W167" i="9"/>
  <c r="W401" i="9" s="1"/>
  <c r="A170" i="9"/>
  <c r="A404" i="9" s="1"/>
  <c r="B170" i="9"/>
  <c r="B404" i="9" s="1"/>
  <c r="C170" i="9"/>
  <c r="U170" i="9"/>
  <c r="U404" i="9" s="1"/>
  <c r="V170" i="9"/>
  <c r="V404" i="9" s="1"/>
  <c r="W170" i="9"/>
  <c r="W404" i="9" s="1"/>
  <c r="A173" i="9"/>
  <c r="B173" i="9"/>
  <c r="C173" i="9"/>
  <c r="U173" i="9"/>
  <c r="V173" i="9"/>
  <c r="W173" i="9"/>
  <c r="A176" i="9"/>
  <c r="B176" i="9"/>
  <c r="C176" i="9"/>
  <c r="U176" i="9"/>
  <c r="V176" i="9"/>
  <c r="W176" i="9"/>
  <c r="A179" i="9"/>
  <c r="B179" i="9"/>
  <c r="C179" i="9"/>
  <c r="U179" i="9"/>
  <c r="V179" i="9"/>
  <c r="W179" i="9"/>
  <c r="A182" i="9"/>
  <c r="B182" i="9"/>
  <c r="C182" i="9"/>
  <c r="U182" i="9"/>
  <c r="V182" i="9"/>
  <c r="W182" i="9"/>
  <c r="A185" i="9"/>
  <c r="B185" i="9"/>
  <c r="C185" i="9"/>
  <c r="U185" i="9"/>
  <c r="V185" i="9"/>
  <c r="W185" i="9"/>
  <c r="A188" i="9"/>
  <c r="B188" i="9"/>
  <c r="C188" i="9"/>
  <c r="U188" i="9"/>
  <c r="V188" i="9"/>
  <c r="W188" i="9"/>
  <c r="A191" i="9"/>
  <c r="B191" i="9"/>
  <c r="C191" i="9"/>
  <c r="U191" i="9"/>
  <c r="V191" i="9"/>
  <c r="W191" i="9"/>
  <c r="A194" i="9"/>
  <c r="B194" i="9"/>
  <c r="C194" i="9"/>
  <c r="U194" i="9"/>
  <c r="V194" i="9"/>
  <c r="W194" i="9"/>
  <c r="A197" i="9"/>
  <c r="B197" i="9"/>
  <c r="C197" i="9"/>
  <c r="U197" i="9"/>
  <c r="V197" i="9"/>
  <c r="W197" i="9"/>
  <c r="A200" i="9"/>
  <c r="B200" i="9"/>
  <c r="C200" i="9"/>
  <c r="U200" i="9"/>
  <c r="V200" i="9"/>
  <c r="W200" i="9"/>
  <c r="A203" i="9"/>
  <c r="B203" i="9"/>
  <c r="C203" i="9"/>
  <c r="U203" i="9"/>
  <c r="V203" i="9"/>
  <c r="W203" i="9"/>
  <c r="A206" i="9"/>
  <c r="B206" i="9"/>
  <c r="C206" i="9"/>
  <c r="U206" i="9"/>
  <c r="V206" i="9"/>
  <c r="W206" i="9"/>
  <c r="A209" i="9"/>
  <c r="B209" i="9"/>
  <c r="C209" i="9"/>
  <c r="U209" i="9"/>
  <c r="V209" i="9"/>
  <c r="W209" i="9"/>
  <c r="B68" i="9"/>
  <c r="B225" i="9" s="1"/>
  <c r="B71" i="9"/>
  <c r="B234" i="9" s="1"/>
  <c r="B74" i="9"/>
  <c r="B243" i="9" s="1"/>
  <c r="B80" i="9"/>
  <c r="B260" i="9" s="1"/>
  <c r="B83" i="9"/>
  <c r="B269" i="9" s="1"/>
  <c r="B86" i="9"/>
  <c r="B278" i="9" s="1"/>
  <c r="B92" i="9"/>
  <c r="B296" i="9" s="1"/>
  <c r="B95" i="9"/>
  <c r="B305" i="9" s="1"/>
  <c r="B98" i="9"/>
  <c r="B314" i="9" s="1"/>
  <c r="B65" i="9"/>
  <c r="B215" i="9" s="1"/>
  <c r="C104" i="9"/>
  <c r="C332" i="9" s="1"/>
  <c r="C107" i="9"/>
  <c r="C341" i="9" s="1"/>
  <c r="C110" i="9"/>
  <c r="C344" i="9" s="1"/>
  <c r="B104" i="9"/>
  <c r="B332" i="9" s="1"/>
  <c r="B107" i="9"/>
  <c r="B341" i="9" s="1"/>
  <c r="B110" i="9"/>
  <c r="A68" i="9"/>
  <c r="A225" i="9" s="1"/>
  <c r="A71" i="9"/>
  <c r="A234" i="9" s="1"/>
  <c r="A74" i="9"/>
  <c r="A243" i="9" s="1"/>
  <c r="A77" i="9"/>
  <c r="A252" i="9" s="1"/>
  <c r="A80" i="9"/>
  <c r="A260" i="9" s="1"/>
  <c r="A83" i="9"/>
  <c r="A269" i="9" s="1"/>
  <c r="A86" i="9"/>
  <c r="A278" i="9" s="1"/>
  <c r="A89" i="9"/>
  <c r="A287" i="9" s="1"/>
  <c r="A92" i="9"/>
  <c r="A296" i="9" s="1"/>
  <c r="A95" i="9"/>
  <c r="A305" i="9" s="1"/>
  <c r="A98" i="9"/>
  <c r="A314" i="9" s="1"/>
  <c r="A101" i="9"/>
  <c r="A323" i="9" s="1"/>
  <c r="A104" i="9"/>
  <c r="A332" i="9" s="1"/>
  <c r="A107" i="9"/>
  <c r="A341" i="9" s="1"/>
  <c r="A110" i="9"/>
  <c r="A344" i="9" s="1"/>
  <c r="A65" i="9"/>
  <c r="A215" i="9" s="1"/>
  <c r="AE37" i="1" l="1"/>
  <c r="AC37" i="1" s="1"/>
  <c r="H335" i="9"/>
  <c r="G336" i="9"/>
  <c r="F337" i="9"/>
  <c r="J333" i="9"/>
  <c r="F334" i="9"/>
  <c r="J337" i="9"/>
  <c r="I334" i="9"/>
  <c r="I333" i="9"/>
  <c r="I337" i="9"/>
  <c r="J336" i="9"/>
  <c r="F336" i="9"/>
  <c r="G335" i="9"/>
  <c r="H334" i="9"/>
  <c r="H333" i="9"/>
  <c r="H337" i="9"/>
  <c r="I336" i="9"/>
  <c r="J335" i="9"/>
  <c r="F335" i="9"/>
  <c r="G334" i="9"/>
  <c r="F333" i="9"/>
  <c r="G333" i="9"/>
  <c r="G337" i="9"/>
  <c r="H336" i="9"/>
  <c r="I335" i="9"/>
  <c r="J334" i="9"/>
  <c r="D110" i="9"/>
  <c r="D344" i="9" s="1"/>
  <c r="D206" i="9"/>
  <c r="D200" i="9"/>
  <c r="D194" i="9"/>
  <c r="D188" i="9"/>
  <c r="D182" i="9"/>
  <c r="D176" i="9"/>
  <c r="D170" i="9"/>
  <c r="D404" i="9" s="1"/>
  <c r="D164" i="9"/>
  <c r="D398" i="9" s="1"/>
  <c r="D158" i="9"/>
  <c r="D392" i="9" s="1"/>
  <c r="D152" i="9"/>
  <c r="D386" i="9" s="1"/>
  <c r="D146" i="9"/>
  <c r="D380" i="9" s="1"/>
  <c r="D140" i="9"/>
  <c r="D374" i="9" s="1"/>
  <c r="D134" i="9"/>
  <c r="D368" i="9" s="1"/>
  <c r="D128" i="9"/>
  <c r="D362" i="9" s="1"/>
  <c r="D122" i="9"/>
  <c r="D356" i="9" s="1"/>
  <c r="D116" i="9"/>
  <c r="D350" i="9" s="1"/>
  <c r="X209" i="9"/>
  <c r="X203" i="9"/>
  <c r="X197" i="9"/>
  <c r="X191" i="9"/>
  <c r="X185" i="9"/>
  <c r="X179" i="9"/>
  <c r="X173" i="9"/>
  <c r="X167" i="9"/>
  <c r="X401" i="9" s="1"/>
  <c r="X161" i="9"/>
  <c r="X395" i="9" s="1"/>
  <c r="X155" i="9"/>
  <c r="X389" i="9" s="1"/>
  <c r="X149" i="9"/>
  <c r="X383" i="9" s="1"/>
  <c r="X143" i="9"/>
  <c r="X377" i="9" s="1"/>
  <c r="X137" i="9"/>
  <c r="X371" i="9" s="1"/>
  <c r="X131" i="9"/>
  <c r="X365" i="9" s="1"/>
  <c r="X125" i="9"/>
  <c r="X359" i="9" s="1"/>
  <c r="X119" i="9"/>
  <c r="X353" i="9" s="1"/>
  <c r="X113" i="9"/>
  <c r="X347" i="9" s="1"/>
  <c r="C368" i="9"/>
  <c r="C356" i="9"/>
  <c r="C404" i="9"/>
  <c r="C392" i="9"/>
  <c r="C380" i="9"/>
  <c r="B344" i="9"/>
  <c r="D209" i="9"/>
  <c r="D203" i="9"/>
  <c r="D197" i="9"/>
  <c r="D191" i="9"/>
  <c r="D185" i="9"/>
  <c r="D179" i="9"/>
  <c r="D173" i="9"/>
  <c r="D167" i="9"/>
  <c r="D401" i="9" s="1"/>
  <c r="D161" i="9"/>
  <c r="D395" i="9" s="1"/>
  <c r="D155" i="9"/>
  <c r="D389" i="9" s="1"/>
  <c r="D149" i="9"/>
  <c r="D383" i="9" s="1"/>
  <c r="D143" i="9"/>
  <c r="D377" i="9" s="1"/>
  <c r="D137" i="9"/>
  <c r="D371" i="9" s="1"/>
  <c r="D131" i="9"/>
  <c r="D365" i="9" s="1"/>
  <c r="D125" i="9"/>
  <c r="D359" i="9" s="1"/>
  <c r="D119" i="9"/>
  <c r="D353" i="9" s="1"/>
  <c r="D113" i="9"/>
  <c r="D347" i="9" s="1"/>
  <c r="C362" i="9"/>
  <c r="C350" i="9"/>
  <c r="C398" i="9"/>
  <c r="C386" i="9"/>
  <c r="C374" i="9"/>
  <c r="X206" i="9"/>
  <c r="X200" i="9"/>
  <c r="X194" i="9"/>
  <c r="X188" i="9"/>
  <c r="X182" i="9"/>
  <c r="X176" i="9"/>
  <c r="X170" i="9"/>
  <c r="X404" i="9" s="1"/>
  <c r="X164" i="9"/>
  <c r="X398" i="9" s="1"/>
  <c r="X158" i="9"/>
  <c r="X392" i="9" s="1"/>
  <c r="X152" i="9"/>
  <c r="X386" i="9" s="1"/>
  <c r="X146" i="9"/>
  <c r="X380" i="9" s="1"/>
  <c r="X140" i="9"/>
  <c r="X374" i="9" s="1"/>
  <c r="X134" i="9"/>
  <c r="X368" i="9" s="1"/>
  <c r="X128" i="9"/>
  <c r="X362" i="9" s="1"/>
  <c r="X122" i="9"/>
  <c r="X356" i="9" s="1"/>
  <c r="X116" i="9"/>
  <c r="X350" i="9" s="1"/>
  <c r="D104" i="9"/>
  <c r="D332" i="9" s="1"/>
  <c r="D107" i="9"/>
  <c r="D341" i="9" s="1"/>
  <c r="B89" i="9"/>
  <c r="B287" i="9" s="1"/>
  <c r="B77" i="9"/>
  <c r="B252" i="9" s="1"/>
  <c r="B101" i="9"/>
  <c r="B323" i="9" s="1"/>
  <c r="U68" i="9"/>
  <c r="U225" i="9" s="1"/>
  <c r="U71" i="9"/>
  <c r="U234" i="9" s="1"/>
  <c r="U74" i="9"/>
  <c r="U243" i="9" s="1"/>
  <c r="U77" i="9"/>
  <c r="U252" i="9" s="1"/>
  <c r="U80" i="9"/>
  <c r="U260" i="9" s="1"/>
  <c r="U83" i="9"/>
  <c r="U269" i="9" s="1"/>
  <c r="U86" i="9"/>
  <c r="U278" i="9" s="1"/>
  <c r="U89" i="9"/>
  <c r="U287" i="9" s="1"/>
  <c r="U92" i="9"/>
  <c r="U296" i="9" s="1"/>
  <c r="U95" i="9"/>
  <c r="U305" i="9" s="1"/>
  <c r="U98" i="9"/>
  <c r="U314" i="9" s="1"/>
  <c r="U101" i="9"/>
  <c r="U323" i="9" s="1"/>
  <c r="U104" i="9"/>
  <c r="U332" i="9" s="1"/>
  <c r="U107" i="9"/>
  <c r="U341" i="9" s="1"/>
  <c r="U110" i="9"/>
  <c r="U344" i="9" s="1"/>
  <c r="U65" i="9"/>
  <c r="U215" i="9" s="1"/>
  <c r="V104" i="9"/>
  <c r="V332" i="9" s="1"/>
  <c r="W104" i="9"/>
  <c r="W332" i="9" s="1"/>
  <c r="V107" i="9"/>
  <c r="V341" i="9" s="1"/>
  <c r="W107" i="9"/>
  <c r="W341" i="9" s="1"/>
  <c r="V110" i="9"/>
  <c r="V344" i="9" s="1"/>
  <c r="W110" i="9"/>
  <c r="W344" i="9" s="1"/>
  <c r="AA335" i="9" l="1"/>
  <c r="AD336" i="9"/>
  <c r="AC333" i="9"/>
  <c r="AB335" i="9"/>
  <c r="Z337" i="9"/>
  <c r="AD333" i="9"/>
  <c r="Z334" i="9"/>
  <c r="AC335" i="9"/>
  <c r="AA337" i="9"/>
  <c r="Z333" i="9"/>
  <c r="AA334" i="9"/>
  <c r="AD335" i="9"/>
  <c r="AB337" i="9"/>
  <c r="AB334" i="9"/>
  <c r="Z336" i="9"/>
  <c r="AC337" i="9"/>
  <c r="AD334" i="9"/>
  <c r="AB336" i="9"/>
  <c r="Z335" i="9"/>
  <c r="AB333" i="9"/>
  <c r="AC334" i="9"/>
  <c r="AA336" i="9"/>
  <c r="AD337" i="9"/>
  <c r="AA333" i="9"/>
  <c r="AC336" i="9"/>
  <c r="X110" i="9"/>
  <c r="X344" i="9" s="1"/>
  <c r="X104" i="9"/>
  <c r="X332" i="9" s="1"/>
  <c r="X107" i="9"/>
  <c r="X341" i="9" s="1"/>
  <c r="C40" i="9"/>
  <c r="F40" i="9"/>
  <c r="O16" i="9" l="1"/>
  <c r="O17" i="9"/>
  <c r="O18" i="9"/>
  <c r="O15" i="9"/>
  <c r="C98" i="9"/>
  <c r="AA13" i="1"/>
  <c r="AA14" i="1"/>
  <c r="AA15" i="1"/>
  <c r="AA25" i="1"/>
  <c r="AA26" i="1"/>
  <c r="Y13" i="1"/>
  <c r="Y14" i="1"/>
  <c r="Y15" i="1"/>
  <c r="Y25" i="1"/>
  <c r="Y26" i="1"/>
  <c r="W13" i="1"/>
  <c r="W14" i="1"/>
  <c r="W15" i="1"/>
  <c r="W25" i="1"/>
  <c r="W26" i="1"/>
  <c r="U13" i="1"/>
  <c r="U14" i="1"/>
  <c r="U15" i="1"/>
  <c r="U25" i="1"/>
  <c r="U26" i="1"/>
  <c r="S13" i="1"/>
  <c r="S14" i="1"/>
  <c r="S15" i="1"/>
  <c r="S25" i="1"/>
  <c r="S26" i="1"/>
  <c r="R13" i="1"/>
  <c r="R14" i="1"/>
  <c r="R15" i="1"/>
  <c r="R25" i="1"/>
  <c r="R26" i="1"/>
  <c r="AA31" i="1"/>
  <c r="AA32" i="1"/>
  <c r="AA33" i="1"/>
  <c r="Y31" i="1"/>
  <c r="Y32" i="1"/>
  <c r="Y33" i="1"/>
  <c r="W31" i="1"/>
  <c r="W32" i="1"/>
  <c r="W33" i="1"/>
  <c r="U31" i="1"/>
  <c r="U32" i="1"/>
  <c r="U33" i="1"/>
  <c r="S31" i="1"/>
  <c r="S32" i="1"/>
  <c r="AD32" i="1" s="1"/>
  <c r="S33" i="1"/>
  <c r="R31" i="1"/>
  <c r="R32" i="1"/>
  <c r="R33" i="1"/>
  <c r="C20" i="10"/>
  <c r="C21" i="10"/>
  <c r="C22" i="10"/>
  <c r="C23" i="10"/>
  <c r="C24" i="10"/>
  <c r="C17" i="10"/>
  <c r="C18" i="10"/>
  <c r="C19" i="10"/>
  <c r="C5" i="10"/>
  <c r="C7" i="10"/>
  <c r="C8" i="10"/>
  <c r="C6" i="10"/>
  <c r="C9" i="10"/>
  <c r="C10" i="10"/>
  <c r="C11" i="10"/>
  <c r="C12" i="10"/>
  <c r="C13" i="10"/>
  <c r="C14" i="10"/>
  <c r="C15" i="10"/>
  <c r="C4" i="10"/>
  <c r="AG14" i="1" l="1"/>
  <c r="AG13" i="1"/>
  <c r="AG31" i="1"/>
  <c r="D98" i="9"/>
  <c r="N46" i="1" s="1"/>
  <c r="C314" i="9"/>
  <c r="AB25" i="1"/>
  <c r="AD25" i="1" s="1"/>
  <c r="AB13" i="1"/>
  <c r="AD13" i="1" s="1"/>
  <c r="AB15" i="1"/>
  <c r="AD15" i="1" s="1"/>
  <c r="AB26" i="1"/>
  <c r="AB14" i="1"/>
  <c r="AB33" i="1"/>
  <c r="AD33" i="1" s="1"/>
  <c r="AB32" i="1"/>
  <c r="AB31" i="1"/>
  <c r="AD31" i="1" s="1"/>
  <c r="AG25" i="1" l="1"/>
  <c r="AG26" i="1" s="1"/>
  <c r="AG27" i="1" s="1"/>
  <c r="AH25" i="1" s="1"/>
  <c r="AF25" i="1" s="1"/>
  <c r="AE31" i="1"/>
  <c r="AC31" i="1" s="1"/>
  <c r="AD14" i="1"/>
  <c r="AE13" i="1" s="1"/>
  <c r="AD26" i="1"/>
  <c r="AE25" i="1" s="1"/>
  <c r="AC25" i="1" s="1"/>
  <c r="AG32" i="1"/>
  <c r="AG33" i="1" s="1"/>
  <c r="AH31" i="1"/>
  <c r="AF31" i="1" s="1"/>
  <c r="F316" i="9"/>
  <c r="I319" i="9"/>
  <c r="H315" i="9"/>
  <c r="F317" i="9"/>
  <c r="G318" i="9"/>
  <c r="G315" i="9"/>
  <c r="J316" i="9"/>
  <c r="H316" i="9"/>
  <c r="F319" i="9"/>
  <c r="J319" i="9"/>
  <c r="F318" i="9"/>
  <c r="H319" i="9"/>
  <c r="G316" i="9"/>
  <c r="I316" i="9"/>
  <c r="G319" i="9"/>
  <c r="F315" i="9"/>
  <c r="H317" i="9"/>
  <c r="G317" i="9"/>
  <c r="I318" i="9"/>
  <c r="J315" i="9"/>
  <c r="J318" i="9"/>
  <c r="H318" i="9"/>
  <c r="I315" i="9"/>
  <c r="J317" i="9"/>
  <c r="I317" i="9"/>
  <c r="D314" i="9"/>
  <c r="E4" i="10"/>
  <c r="W98" i="9"/>
  <c r="W314" i="9" s="1"/>
  <c r="F25" i="1"/>
  <c r="F31" i="1"/>
  <c r="F13" i="1"/>
  <c r="V98" i="9" l="1"/>
  <c r="D11" i="10"/>
  <c r="D7" i="10"/>
  <c r="X98" i="9" l="1"/>
  <c r="AI46" i="1" s="1"/>
  <c r="AJ46" i="1" s="1"/>
  <c r="V314" i="9"/>
  <c r="C77" i="9"/>
  <c r="E11" i="10"/>
  <c r="C86" i="9"/>
  <c r="C74" i="9"/>
  <c r="E7" i="10"/>
  <c r="E8" i="10"/>
  <c r="D8" i="10"/>
  <c r="AG15" i="1"/>
  <c r="AH13" i="1" s="1"/>
  <c r="W77" i="9" l="1"/>
  <c r="W252" i="9" s="1"/>
  <c r="AF13" i="1"/>
  <c r="X314" i="9"/>
  <c r="AC315" i="9"/>
  <c r="AD319" i="9"/>
  <c r="AB319" i="9"/>
  <c r="AD315" i="9"/>
  <c r="Z316" i="9"/>
  <c r="Z317" i="9"/>
  <c r="AA319" i="9"/>
  <c r="AD317" i="9"/>
  <c r="AB318" i="9"/>
  <c r="AC318" i="9"/>
  <c r="AC319" i="9"/>
  <c r="AA318" i="9"/>
  <c r="AC316" i="9"/>
  <c r="Z319" i="9"/>
  <c r="AB315" i="9"/>
  <c r="AD316" i="9"/>
  <c r="Z315" i="9"/>
  <c r="AB316" i="9"/>
  <c r="AC317" i="9"/>
  <c r="AA315" i="9"/>
  <c r="AB317" i="9"/>
  <c r="AA316" i="9"/>
  <c r="AA317" i="9"/>
  <c r="AD318" i="9"/>
  <c r="Z318" i="9"/>
  <c r="D86" i="9"/>
  <c r="N34" i="1" s="1"/>
  <c r="C278" i="9"/>
  <c r="D77" i="9"/>
  <c r="N25" i="1" s="1"/>
  <c r="C252" i="9"/>
  <c r="D74" i="9"/>
  <c r="N22" i="1" s="1"/>
  <c r="C243" i="9"/>
  <c r="H8" i="10"/>
  <c r="H7" i="10"/>
  <c r="W74" i="9"/>
  <c r="W243" i="9" s="1"/>
  <c r="H11" i="10"/>
  <c r="W86" i="9"/>
  <c r="W278" i="9" s="1"/>
  <c r="I243" i="9" l="1"/>
  <c r="I246" i="9"/>
  <c r="I244" i="9"/>
  <c r="I247" i="9"/>
  <c r="I245" i="9"/>
  <c r="F246" i="9"/>
  <c r="H246" i="9"/>
  <c r="G246" i="9"/>
  <c r="J247" i="9"/>
  <c r="H247" i="9"/>
  <c r="G243" i="9"/>
  <c r="H245" i="9"/>
  <c r="F243" i="9"/>
  <c r="G245" i="9"/>
  <c r="J246" i="9"/>
  <c r="J243" i="9"/>
  <c r="G247" i="9"/>
  <c r="F247" i="9"/>
  <c r="F245" i="9"/>
  <c r="H244" i="9"/>
  <c r="F244" i="9"/>
  <c r="G244" i="9"/>
  <c r="J245" i="9"/>
  <c r="H243" i="9"/>
  <c r="J244" i="9"/>
  <c r="I279" i="9"/>
  <c r="I283" i="9"/>
  <c r="F282" i="9"/>
  <c r="I280" i="9"/>
  <c r="I282" i="9"/>
  <c r="I281" i="9"/>
  <c r="H281" i="9"/>
  <c r="F279" i="9"/>
  <c r="G281" i="9"/>
  <c r="J282" i="9"/>
  <c r="F281" i="9"/>
  <c r="H280" i="9"/>
  <c r="F280" i="9"/>
  <c r="G280" i="9"/>
  <c r="J281" i="9"/>
  <c r="H282" i="9"/>
  <c r="J279" i="9"/>
  <c r="H283" i="9"/>
  <c r="H279" i="9"/>
  <c r="G283" i="9"/>
  <c r="G279" i="9"/>
  <c r="F283" i="9"/>
  <c r="J280" i="9"/>
  <c r="G282" i="9"/>
  <c r="J283" i="9"/>
  <c r="G255" i="9"/>
  <c r="J252" i="9"/>
  <c r="H253" i="9"/>
  <c r="F254" i="9"/>
  <c r="I254" i="9"/>
  <c r="J254" i="9"/>
  <c r="G254" i="9"/>
  <c r="H252" i="9"/>
  <c r="F255" i="9"/>
  <c r="G252" i="9"/>
  <c r="G256" i="9"/>
  <c r="J253" i="9"/>
  <c r="H254" i="9"/>
  <c r="J256" i="9"/>
  <c r="I255" i="9"/>
  <c r="F256" i="9"/>
  <c r="H256" i="9"/>
  <c r="G253" i="9"/>
  <c r="F253" i="9"/>
  <c r="J255" i="9"/>
  <c r="H255" i="9"/>
  <c r="I252" i="9"/>
  <c r="I256" i="9"/>
  <c r="F252" i="9"/>
  <c r="I253" i="9"/>
  <c r="D252" i="9"/>
  <c r="D243" i="9"/>
  <c r="D278" i="9"/>
  <c r="W65" i="9"/>
  <c r="W215" i="9" s="1"/>
  <c r="V77" i="9"/>
  <c r="H4" i="10"/>
  <c r="G8" i="10"/>
  <c r="V74" i="9"/>
  <c r="G7" i="10"/>
  <c r="V86" i="9"/>
  <c r="G11" i="10"/>
  <c r="X86" i="9" l="1"/>
  <c r="AI34" i="1" s="1"/>
  <c r="AJ34" i="1" s="1"/>
  <c r="V278" i="9"/>
  <c r="X77" i="9"/>
  <c r="AI25" i="1" s="1"/>
  <c r="AJ25" i="1" s="1"/>
  <c r="V252" i="9"/>
  <c r="X74" i="9"/>
  <c r="AI22" i="1" s="1"/>
  <c r="AJ22" i="1" s="1"/>
  <c r="V243" i="9"/>
  <c r="C101" i="9"/>
  <c r="E15" i="10"/>
  <c r="D15" i="10"/>
  <c r="AC279" i="9" l="1"/>
  <c r="AC280" i="9"/>
  <c r="AC281" i="9"/>
  <c r="AC282" i="9"/>
  <c r="AD283" i="9"/>
  <c r="Z283" i="9"/>
  <c r="AA279" i="9"/>
  <c r="AA281" i="9"/>
  <c r="AB283" i="9"/>
  <c r="AD279" i="9"/>
  <c r="AD280" i="9"/>
  <c r="AD281" i="9"/>
  <c r="AD282" i="9"/>
  <c r="Z280" i="9"/>
  <c r="Z279" i="9"/>
  <c r="AA280" i="9"/>
  <c r="AA282" i="9"/>
  <c r="Z281" i="9"/>
  <c r="AB279" i="9"/>
  <c r="AB280" i="9"/>
  <c r="AB281" i="9"/>
  <c r="AB282" i="9"/>
  <c r="AC283" i="9"/>
  <c r="Z282" i="9"/>
  <c r="AA283" i="9"/>
  <c r="X278" i="9"/>
  <c r="X252" i="9"/>
  <c r="AA252" i="9"/>
  <c r="AA256" i="9"/>
  <c r="Z252" i="9"/>
  <c r="AB255" i="9"/>
  <c r="AC252" i="9"/>
  <c r="AD256" i="9"/>
  <c r="AB256" i="9"/>
  <c r="Z253" i="9"/>
  <c r="AA253" i="9"/>
  <c r="Z254" i="9"/>
  <c r="AB252" i="9"/>
  <c r="AC256" i="9"/>
  <c r="AC253" i="9"/>
  <c r="Z256" i="9"/>
  <c r="AA254" i="9"/>
  <c r="AD253" i="9"/>
  <c r="AB253" i="9"/>
  <c r="Z255" i="9"/>
  <c r="AC254" i="9"/>
  <c r="AD252" i="9"/>
  <c r="AA255" i="9"/>
  <c r="AD255" i="9"/>
  <c r="AB254" i="9"/>
  <c r="AD254" i="9"/>
  <c r="AC255" i="9"/>
  <c r="X243" i="9"/>
  <c r="AA243" i="9"/>
  <c r="AA244" i="9"/>
  <c r="AA245" i="9"/>
  <c r="AA246" i="9"/>
  <c r="AA247" i="9"/>
  <c r="Z244" i="9"/>
  <c r="AD245" i="9"/>
  <c r="AB243" i="9"/>
  <c r="AB244" i="9"/>
  <c r="AB245" i="9"/>
  <c r="AB246" i="9"/>
  <c r="AB247" i="9"/>
  <c r="Z245" i="9"/>
  <c r="AC243" i="9"/>
  <c r="AC244" i="9"/>
  <c r="AC245" i="9"/>
  <c r="AC246" i="9"/>
  <c r="AC247" i="9"/>
  <c r="Z246" i="9"/>
  <c r="AD243" i="9"/>
  <c r="AD244" i="9"/>
  <c r="AD246" i="9"/>
  <c r="AD247" i="9"/>
  <c r="Z243" i="9"/>
  <c r="Z247" i="9"/>
  <c r="D101" i="9"/>
  <c r="N49" i="1" s="1"/>
  <c r="C323" i="9"/>
  <c r="H15" i="10"/>
  <c r="W101" i="9"/>
  <c r="W323" i="9" s="1"/>
  <c r="G324" i="9" l="1"/>
  <c r="G328" i="9"/>
  <c r="J327" i="9"/>
  <c r="H326" i="9"/>
  <c r="J324" i="9"/>
  <c r="I326" i="9"/>
  <c r="J325" i="9"/>
  <c r="I328" i="9"/>
  <c r="H325" i="9"/>
  <c r="F326" i="9"/>
  <c r="G325" i="9"/>
  <c r="F325" i="9"/>
  <c r="F328" i="9"/>
  <c r="H327" i="9"/>
  <c r="J328" i="9"/>
  <c r="I327" i="9"/>
  <c r="I324" i="9"/>
  <c r="G327" i="9"/>
  <c r="F327" i="9"/>
  <c r="G326" i="9"/>
  <c r="F324" i="9"/>
  <c r="H324" i="9"/>
  <c r="H328" i="9"/>
  <c r="J326" i="9"/>
  <c r="I325" i="9"/>
  <c r="D323" i="9"/>
  <c r="C83" i="9"/>
  <c r="E14" i="10"/>
  <c r="D13" i="10"/>
  <c r="D9" i="10"/>
  <c r="V101" i="9"/>
  <c r="G15" i="10"/>
  <c r="H13" i="10"/>
  <c r="E13" i="10"/>
  <c r="E9" i="10"/>
  <c r="D14" i="10"/>
  <c r="D10" i="10"/>
  <c r="E10" i="10"/>
  <c r="C95" i="9"/>
  <c r="C80" i="9"/>
  <c r="C92" i="9"/>
  <c r="X101" i="9" l="1"/>
  <c r="V323" i="9"/>
  <c r="D95" i="9"/>
  <c r="N43" i="1" s="1"/>
  <c r="C305" i="9"/>
  <c r="D83" i="9"/>
  <c r="N31" i="1" s="1"/>
  <c r="C269" i="9"/>
  <c r="D92" i="9"/>
  <c r="N40" i="1" s="1"/>
  <c r="C296" i="9"/>
  <c r="D80" i="9"/>
  <c r="N28" i="1" s="1"/>
  <c r="C260" i="9"/>
  <c r="H14" i="10"/>
  <c r="W95" i="9"/>
  <c r="W305" i="9" s="1"/>
  <c r="W92" i="9"/>
  <c r="W296" i="9" s="1"/>
  <c r="H10" i="10"/>
  <c r="W83" i="9"/>
  <c r="W269" i="9" s="1"/>
  <c r="W80" i="9" l="1"/>
  <c r="W260" i="9" s="1"/>
  <c r="H9" i="10"/>
  <c r="X323" i="9"/>
  <c r="AC324" i="9"/>
  <c r="AD328" i="9"/>
  <c r="Z326" i="9"/>
  <c r="AD324" i="9"/>
  <c r="Z325" i="9"/>
  <c r="AB328" i="9"/>
  <c r="AA328" i="9"/>
  <c r="AC326" i="9"/>
  <c r="AA325" i="9"/>
  <c r="AB326" i="9"/>
  <c r="AD326" i="9"/>
  <c r="AA324" i="9"/>
  <c r="AB327" i="9"/>
  <c r="AC327" i="9"/>
  <c r="AA327" i="9"/>
  <c r="AC328" i="9"/>
  <c r="AD327" i="9"/>
  <c r="AA326" i="9"/>
  <c r="Z327" i="9"/>
  <c r="AC325" i="9"/>
  <c r="Z328" i="9"/>
  <c r="AB325" i="9"/>
  <c r="AD325" i="9"/>
  <c r="Z324" i="9"/>
  <c r="AB324" i="9"/>
  <c r="H308" i="9"/>
  <c r="J310" i="9"/>
  <c r="I307" i="9"/>
  <c r="F310" i="9"/>
  <c r="J306" i="9"/>
  <c r="G309" i="9"/>
  <c r="F307" i="9"/>
  <c r="F309" i="9"/>
  <c r="H310" i="9"/>
  <c r="G307" i="9"/>
  <c r="H309" i="9"/>
  <c r="F308" i="9"/>
  <c r="I306" i="9"/>
  <c r="G308" i="9"/>
  <c r="I309" i="9"/>
  <c r="F306" i="9"/>
  <c r="I308" i="9"/>
  <c r="J309" i="9"/>
  <c r="G310" i="9"/>
  <c r="I310" i="9"/>
  <c r="H307" i="9"/>
  <c r="J308" i="9"/>
  <c r="G306" i="9"/>
  <c r="J307" i="9"/>
  <c r="H306" i="9"/>
  <c r="I298" i="9"/>
  <c r="H299" i="9"/>
  <c r="G300" i="9"/>
  <c r="F301" i="9"/>
  <c r="J301" i="9"/>
  <c r="J297" i="9"/>
  <c r="F298" i="9"/>
  <c r="F300" i="9"/>
  <c r="H301" i="9"/>
  <c r="G298" i="9"/>
  <c r="H300" i="9"/>
  <c r="H297" i="9"/>
  <c r="G301" i="9"/>
  <c r="I297" i="9"/>
  <c r="G299" i="9"/>
  <c r="I300" i="9"/>
  <c r="F297" i="9"/>
  <c r="I299" i="9"/>
  <c r="F299" i="9"/>
  <c r="I301" i="9"/>
  <c r="H298" i="9"/>
  <c r="J299" i="9"/>
  <c r="G297" i="9"/>
  <c r="J298" i="9"/>
  <c r="J300" i="9"/>
  <c r="H271" i="9"/>
  <c r="H273" i="9"/>
  <c r="F272" i="9"/>
  <c r="H270" i="9"/>
  <c r="H272" i="9"/>
  <c r="H274" i="9"/>
  <c r="G274" i="9"/>
  <c r="G270" i="9"/>
  <c r="J273" i="9"/>
  <c r="I272" i="9"/>
  <c r="F271" i="9"/>
  <c r="J270" i="9"/>
  <c r="I270" i="9"/>
  <c r="G273" i="9"/>
  <c r="J272" i="9"/>
  <c r="F273" i="9"/>
  <c r="I271" i="9"/>
  <c r="J274" i="9"/>
  <c r="I273" i="9"/>
  <c r="F270" i="9"/>
  <c r="G272" i="9"/>
  <c r="F274" i="9"/>
  <c r="J271" i="9"/>
  <c r="I274" i="9"/>
  <c r="G271" i="9"/>
  <c r="G263" i="9"/>
  <c r="G265" i="9"/>
  <c r="G261" i="9"/>
  <c r="G264" i="9"/>
  <c r="F261" i="9"/>
  <c r="G262" i="9"/>
  <c r="F262" i="9"/>
  <c r="F265" i="9"/>
  <c r="J262" i="9"/>
  <c r="F264" i="9"/>
  <c r="I262" i="9"/>
  <c r="F263" i="9"/>
  <c r="H262" i="9"/>
  <c r="H263" i="9"/>
  <c r="H261" i="9"/>
  <c r="J265" i="9"/>
  <c r="J261" i="9"/>
  <c r="I265" i="9"/>
  <c r="I261" i="9"/>
  <c r="H265" i="9"/>
  <c r="J263" i="9"/>
  <c r="J264" i="9"/>
  <c r="I264" i="9"/>
  <c r="H264" i="9"/>
  <c r="I263" i="9"/>
  <c r="D296" i="9"/>
  <c r="D260" i="9"/>
  <c r="D269" i="9"/>
  <c r="D305" i="9"/>
  <c r="C71" i="9"/>
  <c r="G9" i="10"/>
  <c r="V95" i="9"/>
  <c r="V80" i="9"/>
  <c r="G14" i="10"/>
  <c r="E6" i="10"/>
  <c r="H12" i="10"/>
  <c r="E12" i="10"/>
  <c r="E5" i="10"/>
  <c r="V83" i="9"/>
  <c r="G10" i="10"/>
  <c r="V92" i="9"/>
  <c r="G13" i="10"/>
  <c r="W68" i="9" l="1"/>
  <c r="W225" i="9" s="1"/>
  <c r="X95" i="9"/>
  <c r="AI43" i="1" s="1"/>
  <c r="AJ43" i="1" s="1"/>
  <c r="V305" i="9"/>
  <c r="X92" i="9"/>
  <c r="AI40" i="1" s="1"/>
  <c r="AJ40" i="1" s="1"/>
  <c r="V296" i="9"/>
  <c r="X83" i="9"/>
  <c r="AI31" i="1" s="1"/>
  <c r="AJ31" i="1" s="1"/>
  <c r="V269" i="9"/>
  <c r="X80" i="9"/>
  <c r="AI28" i="1" s="1"/>
  <c r="AJ28" i="1" s="1"/>
  <c r="V260" i="9"/>
  <c r="D71" i="9"/>
  <c r="N19" i="1" s="1"/>
  <c r="C234" i="9"/>
  <c r="W89" i="9"/>
  <c r="W287" i="9" s="1"/>
  <c r="H5" i="10"/>
  <c r="H6" i="10"/>
  <c r="W71" i="9"/>
  <c r="W234" i="9" s="1"/>
  <c r="Q1042823" i="1"/>
  <c r="Q1042822" i="1"/>
  <c r="Q1042821" i="1"/>
  <c r="X305" i="9" l="1"/>
  <c r="AC298" i="9"/>
  <c r="Z301" i="9"/>
  <c r="AB297" i="9"/>
  <c r="AD298" i="9"/>
  <c r="Z297" i="9"/>
  <c r="AB298" i="9"/>
  <c r="AC299" i="9"/>
  <c r="AA297" i="9"/>
  <c r="AB299" i="9"/>
  <c r="AD299" i="9"/>
  <c r="AA298" i="9"/>
  <c r="AB300" i="9"/>
  <c r="AC300" i="9"/>
  <c r="AA300" i="9"/>
  <c r="AC301" i="9"/>
  <c r="AD300" i="9"/>
  <c r="AA299" i="9"/>
  <c r="Z300" i="9"/>
  <c r="AC297" i="9"/>
  <c r="AD301" i="9"/>
  <c r="AA301" i="9"/>
  <c r="AD297" i="9"/>
  <c r="Z298" i="9"/>
  <c r="Z299" i="9"/>
  <c r="AB301" i="9"/>
  <c r="X296" i="9"/>
  <c r="AC308" i="9"/>
  <c r="AA306" i="9"/>
  <c r="AB308" i="9"/>
  <c r="AD307" i="9"/>
  <c r="Z306" i="9"/>
  <c r="AB307" i="9"/>
  <c r="AC309" i="9"/>
  <c r="AA308" i="9"/>
  <c r="AB309" i="9"/>
  <c r="AD308" i="9"/>
  <c r="AA307" i="9"/>
  <c r="AB310" i="9"/>
  <c r="AC306" i="9"/>
  <c r="AC310" i="9"/>
  <c r="AA310" i="9"/>
  <c r="Z308" i="9"/>
  <c r="AD309" i="9"/>
  <c r="AA309" i="9"/>
  <c r="Z310" i="9"/>
  <c r="AC307" i="9"/>
  <c r="Z309" i="9"/>
  <c r="AB306" i="9"/>
  <c r="AD306" i="9"/>
  <c r="AD310" i="9"/>
  <c r="Z307" i="9"/>
  <c r="X269" i="9"/>
  <c r="AC271" i="9"/>
  <c r="Z274" i="9"/>
  <c r="AD270" i="9"/>
  <c r="Z271" i="9"/>
  <c r="Z273" i="9"/>
  <c r="AA273" i="9"/>
  <c r="AC270" i="9"/>
  <c r="AB273" i="9"/>
  <c r="AB274" i="9"/>
  <c r="AC272" i="9"/>
  <c r="AB271" i="9"/>
  <c r="AD271" i="9"/>
  <c r="Z270" i="9"/>
  <c r="AA270" i="9"/>
  <c r="AA274" i="9"/>
  <c r="AC273" i="9"/>
  <c r="AB272" i="9"/>
  <c r="AD272" i="9"/>
  <c r="AB270" i="9"/>
  <c r="AA271" i="9"/>
  <c r="Z272" i="9"/>
  <c r="AD274" i="9"/>
  <c r="AC274" i="9"/>
  <c r="AD273" i="9"/>
  <c r="AA272" i="9"/>
  <c r="AC261" i="9"/>
  <c r="AC262" i="9"/>
  <c r="AC263" i="9"/>
  <c r="AC264" i="9"/>
  <c r="AC265" i="9"/>
  <c r="Z264" i="9"/>
  <c r="AB261" i="9"/>
  <c r="AB263" i="9"/>
  <c r="AB265" i="9"/>
  <c r="AD261" i="9"/>
  <c r="AD262" i="9"/>
  <c r="AD263" i="9"/>
  <c r="AD264" i="9"/>
  <c r="AD265" i="9"/>
  <c r="Z261" i="9"/>
  <c r="AA261" i="9"/>
  <c r="AA262" i="9"/>
  <c r="AA263" i="9"/>
  <c r="AA264" i="9"/>
  <c r="AA265" i="9"/>
  <c r="Z262" i="9"/>
  <c r="AB262" i="9"/>
  <c r="AB264" i="9"/>
  <c r="Z263" i="9"/>
  <c r="Z265" i="9"/>
  <c r="X260" i="9"/>
  <c r="H234" i="9"/>
  <c r="H237" i="9"/>
  <c r="H236" i="9"/>
  <c r="F236" i="9"/>
  <c r="H235" i="9"/>
  <c r="H238" i="9"/>
  <c r="F235" i="9"/>
  <c r="G235" i="9"/>
  <c r="J238" i="9"/>
  <c r="J234" i="9"/>
  <c r="I237" i="9"/>
  <c r="F238" i="9"/>
  <c r="I238" i="9"/>
  <c r="G238" i="9"/>
  <c r="G234" i="9"/>
  <c r="J237" i="9"/>
  <c r="I236" i="9"/>
  <c r="F234" i="9"/>
  <c r="I234" i="9"/>
  <c r="G237" i="9"/>
  <c r="J236" i="9"/>
  <c r="F237" i="9"/>
  <c r="I235" i="9"/>
  <c r="G236" i="9"/>
  <c r="J235" i="9"/>
  <c r="D234" i="9"/>
  <c r="D5" i="10"/>
  <c r="D4" i="10" l="1"/>
  <c r="D6" i="10"/>
  <c r="D12" i="10"/>
  <c r="C68" i="9"/>
  <c r="C225" i="9" s="1"/>
  <c r="C89" i="9"/>
  <c r="F226" i="9" l="1"/>
  <c r="H228" i="9"/>
  <c r="G225" i="9"/>
  <c r="J226" i="9"/>
  <c r="G229" i="9"/>
  <c r="I227" i="9"/>
  <c r="F225" i="9"/>
  <c r="G226" i="9"/>
  <c r="G228" i="9"/>
  <c r="F228" i="9"/>
  <c r="J227" i="9"/>
  <c r="F229" i="9"/>
  <c r="J225" i="9"/>
  <c r="H227" i="9"/>
  <c r="I225" i="9"/>
  <c r="G227" i="9"/>
  <c r="H225" i="9"/>
  <c r="F227" i="9"/>
  <c r="J228" i="9"/>
  <c r="J229" i="9"/>
  <c r="I226" i="9"/>
  <c r="I229" i="9"/>
  <c r="H226" i="9"/>
  <c r="H229" i="9"/>
  <c r="I228" i="9"/>
  <c r="D89" i="9"/>
  <c r="N37" i="1" s="1"/>
  <c r="C287" i="9"/>
  <c r="D68" i="9"/>
  <c r="N16" i="1" s="1"/>
  <c r="AC13" i="1"/>
  <c r="V68" i="9"/>
  <c r="G5" i="10"/>
  <c r="X68" i="9" l="1"/>
  <c r="AI16" i="1" s="1"/>
  <c r="AJ16" i="1" s="1"/>
  <c r="V225" i="9"/>
  <c r="G288" i="9"/>
  <c r="G292" i="9"/>
  <c r="J291" i="9"/>
  <c r="H290" i="9"/>
  <c r="J288" i="9"/>
  <c r="I289" i="9"/>
  <c r="F291" i="9"/>
  <c r="J289" i="9"/>
  <c r="I288" i="9"/>
  <c r="G289" i="9"/>
  <c r="F289" i="9"/>
  <c r="F292" i="9"/>
  <c r="H291" i="9"/>
  <c r="J290" i="9"/>
  <c r="I290" i="9"/>
  <c r="G291" i="9"/>
  <c r="F290" i="9"/>
  <c r="I292" i="9"/>
  <c r="G290" i="9"/>
  <c r="F288" i="9"/>
  <c r="H288" i="9"/>
  <c r="H292" i="9"/>
  <c r="J292" i="9"/>
  <c r="I291" i="9"/>
  <c r="H289" i="9"/>
  <c r="D225" i="9"/>
  <c r="D287" i="9"/>
  <c r="V65" i="9"/>
  <c r="G6" i="10"/>
  <c r="G4" i="10"/>
  <c r="G12" i="10"/>
  <c r="V89" i="9"/>
  <c r="V71" i="9"/>
  <c r="X71" i="9" l="1"/>
  <c r="AI19" i="1" s="1"/>
  <c r="AJ19" i="1" s="1"/>
  <c r="V234" i="9"/>
  <c r="X89" i="9"/>
  <c r="AI37" i="1" s="1"/>
  <c r="AJ37" i="1" s="1"/>
  <c r="V287" i="9"/>
  <c r="AA225" i="9"/>
  <c r="AA226" i="9"/>
  <c r="AA227" i="9"/>
  <c r="AA228" i="9"/>
  <c r="AB229" i="9"/>
  <c r="Z227" i="9"/>
  <c r="AC226" i="9"/>
  <c r="AC228" i="9"/>
  <c r="Z229" i="9"/>
  <c r="AD226" i="9"/>
  <c r="AD228" i="9"/>
  <c r="Z225" i="9"/>
  <c r="AB225" i="9"/>
  <c r="AB226" i="9"/>
  <c r="AB227" i="9"/>
  <c r="AB228" i="9"/>
  <c r="AC229" i="9"/>
  <c r="Z228" i="9"/>
  <c r="AC225" i="9"/>
  <c r="AC227" i="9"/>
  <c r="AD229" i="9"/>
  <c r="AD225" i="9"/>
  <c r="AD227" i="9"/>
  <c r="Z226" i="9"/>
  <c r="AA229" i="9"/>
  <c r="X225" i="9"/>
  <c r="X65" i="9"/>
  <c r="AI13" i="1" s="1"/>
  <c r="AJ13" i="1" s="1"/>
  <c r="V215" i="9"/>
  <c r="C65" i="9"/>
  <c r="C215" i="9" s="1"/>
  <c r="X234" i="9" l="1"/>
  <c r="AC237" i="9"/>
  <c r="AA237" i="9"/>
  <c r="AC238" i="9"/>
  <c r="AD237" i="9"/>
  <c r="AA236" i="9"/>
  <c r="Z237" i="9"/>
  <c r="AC234" i="9"/>
  <c r="AD238" i="9"/>
  <c r="AB238" i="9"/>
  <c r="AD234" i="9"/>
  <c r="Z235" i="9"/>
  <c r="Z236" i="9"/>
  <c r="AA238" i="9"/>
  <c r="AC235" i="9"/>
  <c r="Z238" i="9"/>
  <c r="AB234" i="9"/>
  <c r="AD235" i="9"/>
  <c r="Z234" i="9"/>
  <c r="AB235" i="9"/>
  <c r="AC236" i="9"/>
  <c r="AA234" i="9"/>
  <c r="AB236" i="9"/>
  <c r="AD236" i="9"/>
  <c r="AA235" i="9"/>
  <c r="AB237" i="9"/>
  <c r="AC288" i="9"/>
  <c r="AC289" i="9"/>
  <c r="AC290" i="9"/>
  <c r="AC291" i="9"/>
  <c r="AD292" i="9"/>
  <c r="Z292" i="9"/>
  <c r="AA289" i="9"/>
  <c r="AA290" i="9"/>
  <c r="AA292" i="9"/>
  <c r="AD288" i="9"/>
  <c r="AD289" i="9"/>
  <c r="AD290" i="9"/>
  <c r="AD291" i="9"/>
  <c r="Z289" i="9"/>
  <c r="Z288" i="9"/>
  <c r="AA288" i="9"/>
  <c r="AA291" i="9"/>
  <c r="Z290" i="9"/>
  <c r="AB288" i="9"/>
  <c r="AB289" i="9"/>
  <c r="AB290" i="9"/>
  <c r="AB291" i="9"/>
  <c r="AC292" i="9"/>
  <c r="Z291" i="9"/>
  <c r="AB292" i="9"/>
  <c r="X287" i="9"/>
  <c r="X215" i="9"/>
  <c r="AA216" i="9"/>
  <c r="AB220" i="9"/>
  <c r="AB216" i="9"/>
  <c r="AC220" i="9"/>
  <c r="AC216" i="9"/>
  <c r="AD220" i="9"/>
  <c r="AA220" i="9"/>
  <c r="AB217" i="9"/>
  <c r="AC217" i="9"/>
  <c r="Z220" i="9"/>
  <c r="AA218" i="9"/>
  <c r="AB218" i="9"/>
  <c r="AC218" i="9"/>
  <c r="AA219" i="9"/>
  <c r="AB219" i="9"/>
  <c r="AC219" i="9"/>
  <c r="AA217" i="9"/>
  <c r="Z218" i="9"/>
  <c r="Z219" i="9"/>
  <c r="AD218" i="9"/>
  <c r="AD216" i="9"/>
  <c r="AD217" i="9"/>
  <c r="AD219" i="9"/>
  <c r="Z217" i="9"/>
  <c r="Z216" i="9"/>
  <c r="H218" i="9"/>
  <c r="O218" i="9" s="1"/>
  <c r="W18" i="3" s="1"/>
  <c r="J220" i="9"/>
  <c r="Q220" i="9" s="1"/>
  <c r="AI30" i="3" s="1"/>
  <c r="I217" i="9"/>
  <c r="P217" i="9" s="1"/>
  <c r="AC12" i="3" s="1"/>
  <c r="G219" i="9"/>
  <c r="N219" i="9" s="1"/>
  <c r="Q24" i="3" s="1"/>
  <c r="J216" i="9"/>
  <c r="Q216" i="9" s="1"/>
  <c r="AI6" i="3" s="1"/>
  <c r="F220" i="9"/>
  <c r="M220" i="9" s="1"/>
  <c r="K30" i="3" s="1"/>
  <c r="F217" i="9"/>
  <c r="M217" i="9" s="1"/>
  <c r="K12" i="3" s="1"/>
  <c r="I220" i="9"/>
  <c r="P220" i="9" s="1"/>
  <c r="AC30" i="3" s="1"/>
  <c r="H217" i="9"/>
  <c r="O217" i="9" s="1"/>
  <c r="W12" i="3" s="1"/>
  <c r="H220" i="9"/>
  <c r="O220" i="9" s="1"/>
  <c r="W30" i="3" s="1"/>
  <c r="G217" i="9"/>
  <c r="N217" i="9" s="1"/>
  <c r="Q12" i="3" s="1"/>
  <c r="G216" i="9"/>
  <c r="N216" i="9" s="1"/>
  <c r="Q6" i="3" s="1"/>
  <c r="J217" i="9"/>
  <c r="Q217" i="9" s="1"/>
  <c r="AI12" i="3" s="1"/>
  <c r="G218" i="9"/>
  <c r="N218" i="9" s="1"/>
  <c r="Q18" i="3" s="1"/>
  <c r="H216" i="9"/>
  <c r="O216" i="9" s="1"/>
  <c r="W6" i="3" s="1"/>
  <c r="I218" i="9"/>
  <c r="P218" i="9" s="1"/>
  <c r="AC18" i="3" s="1"/>
  <c r="J219" i="9"/>
  <c r="Q219" i="9" s="1"/>
  <c r="AI24" i="3" s="1"/>
  <c r="I219" i="9"/>
  <c r="P219" i="9" s="1"/>
  <c r="AC24" i="3" s="1"/>
  <c r="G220" i="9"/>
  <c r="N220" i="9" s="1"/>
  <c r="Q30" i="3" s="1"/>
  <c r="F216" i="9"/>
  <c r="M216" i="9" s="1"/>
  <c r="K6" i="3" s="1"/>
  <c r="F219" i="9"/>
  <c r="M219" i="9" s="1"/>
  <c r="K24" i="3" s="1"/>
  <c r="J218" i="9"/>
  <c r="Q218" i="9" s="1"/>
  <c r="AI18" i="3" s="1"/>
  <c r="H219" i="9"/>
  <c r="O219" i="9" s="1"/>
  <c r="W24" i="3" s="1"/>
  <c r="I216" i="9"/>
  <c r="P216" i="9" s="1"/>
  <c r="AC6" i="3" s="1"/>
  <c r="F218" i="9"/>
  <c r="M218" i="9" s="1"/>
  <c r="K18" i="3" s="1"/>
  <c r="D65" i="9"/>
  <c r="N13" i="1" s="1"/>
  <c r="E53" i="9"/>
  <c r="E55" i="9"/>
  <c r="B52" i="9"/>
  <c r="C53" i="9"/>
  <c r="D54" i="9"/>
  <c r="B56" i="9"/>
  <c r="F56" i="9"/>
  <c r="D52" i="9"/>
  <c r="D53" i="9"/>
  <c r="F54" i="9"/>
  <c r="D56" i="9"/>
  <c r="E56" i="9"/>
  <c r="C52" i="9"/>
  <c r="C54" i="9"/>
  <c r="C55" i="9"/>
  <c r="E54" i="9"/>
  <c r="C56" i="9"/>
  <c r="B53" i="9"/>
  <c r="B54" i="9"/>
  <c r="E52" i="9"/>
  <c r="B55" i="9"/>
  <c r="F53" i="9"/>
  <c r="D55" i="9"/>
  <c r="F52" i="9"/>
  <c r="F55" i="9"/>
  <c r="AG218" i="9" l="1"/>
  <c r="K18" i="4" s="1"/>
  <c r="AG216" i="9"/>
  <c r="K6" i="4" s="1"/>
  <c r="AJ220" i="9"/>
  <c r="AC30" i="4" s="1"/>
  <c r="AK217" i="9"/>
  <c r="AI12" i="4" s="1"/>
  <c r="AI216" i="9"/>
  <c r="W6" i="4" s="1"/>
  <c r="AH217" i="9"/>
  <c r="Q12" i="4" s="1"/>
  <c r="AJ218" i="9"/>
  <c r="AC18" i="4" s="1"/>
  <c r="AG217" i="9"/>
  <c r="K12" i="4" s="1"/>
  <c r="AG220" i="9"/>
  <c r="K30" i="4" s="1"/>
  <c r="AJ216" i="9"/>
  <c r="AC6" i="4" s="1"/>
  <c r="AI220" i="9"/>
  <c r="W30" i="4" s="1"/>
  <c r="AI218" i="9"/>
  <c r="W18" i="4" s="1"/>
  <c r="AK216" i="9"/>
  <c r="AI6" i="4" s="1"/>
  <c r="AJ217" i="9"/>
  <c r="AC12" i="4" s="1"/>
  <c r="AK219" i="9"/>
  <c r="AI24" i="4" s="1"/>
  <c r="AI219" i="9"/>
  <c r="W24" i="4" s="1"/>
  <c r="AH220" i="9"/>
  <c r="Q30" i="4" s="1"/>
  <c r="AH219" i="9"/>
  <c r="Q24" i="4" s="1"/>
  <c r="AK220" i="9"/>
  <c r="AI30" i="4" s="1"/>
  <c r="AI217" i="9"/>
  <c r="W12" i="4" s="1"/>
  <c r="AK218" i="9"/>
  <c r="AI18" i="4" s="1"/>
  <c r="AJ219" i="9"/>
  <c r="AC24" i="4" s="1"/>
  <c r="AG219" i="9"/>
  <c r="K24" i="4" s="1"/>
  <c r="AH218" i="9"/>
  <c r="Q18" i="4" s="1"/>
  <c r="AH216" i="9"/>
  <c r="Q6" i="4" s="1"/>
  <c r="D21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000-000001000000}">
      <text>
        <r>
          <rPr>
            <sz val="9"/>
            <color indexed="81"/>
            <rFont val="Tahoma"/>
            <family val="2"/>
          </rPr>
          <t xml:space="preserve">
</t>
        </r>
      </text>
    </comment>
    <comment ref="F3" authorId="0" shapeId="0" xr:uid="{00000000-0006-0000-0000-000002000000}">
      <text/>
    </comment>
    <comment ref="F5" authorId="0" shapeId="0" xr:uid="{00000000-0006-0000-0000-000003000000}">
      <text>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G11" authorId="0" shapeId="0" xr:uid="{00000000-0006-0000-0300-000001000000}">
      <text/>
    </comment>
  </commentList>
</comments>
</file>

<file path=xl/sharedStrings.xml><?xml version="1.0" encoding="utf-8"?>
<sst xmlns="http://schemas.openxmlformats.org/spreadsheetml/2006/main" count="1286" uniqueCount="333">
  <si>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</si>
  <si>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</si>
  <si>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</si>
  <si>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</si>
  <si>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</si>
  <si>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</si>
  <si>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</si>
  <si>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</si>
  <si>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Impacto</t>
  </si>
  <si>
    <t>Causa Inmediata</t>
  </si>
  <si>
    <t>Circunstancias bajo las cuales se presenta el riesgo, es la situación más evidente frente al riesgo, redacte de la forma más concreta posible.</t>
  </si>
  <si>
    <t>Causa Raíz</t>
  </si>
  <si>
    <t>Descripción del Riesgo</t>
  </si>
  <si>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</si>
  <si>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</si>
  <si>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Zona de Riesgo Inherente</t>
  </si>
  <si>
    <t>Teniendo en cuenta que ingresó la información de PROBABILIDAD e IMPACTO, la matriz automáticamente hará el cálculo para la zona de riesgo inherente (Columna N)</t>
  </si>
  <si>
    <t>Descripción del Control</t>
  </si>
  <si>
    <t>Afectación</t>
  </si>
  <si>
    <t>Evaluación del Nivel de Riesgo - Nivel de Riesgo Residual</t>
  </si>
  <si>
    <t>Tratamiento</t>
  </si>
  <si>
    <t>Estado</t>
  </si>
  <si>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</si>
  <si>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</si>
  <si>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</si>
  <si>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Proceso:</t>
  </si>
  <si>
    <t>Objetivo:</t>
  </si>
  <si>
    <t>Identificación del riesgo</t>
  </si>
  <si>
    <t>Análisis del riesgo inherente</t>
  </si>
  <si>
    <t>Evaluación del riesgo - Valoración de los controles</t>
  </si>
  <si>
    <t>Probabilidad Inherente</t>
  </si>
  <si>
    <t>%</t>
  </si>
  <si>
    <t>Impacto 
Inherente</t>
  </si>
  <si>
    <t>Atributos</t>
  </si>
  <si>
    <t>Impacto Residual Final</t>
  </si>
  <si>
    <t>Tipo</t>
  </si>
  <si>
    <t>Implementación</t>
  </si>
  <si>
    <t>Calificación</t>
  </si>
  <si>
    <t>Documentación</t>
  </si>
  <si>
    <t>Frecuencia</t>
  </si>
  <si>
    <t>Evidencia</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</si>
  <si>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</si>
  <si>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</si>
  <si>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</si>
  <si>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</si>
  <si>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</si>
  <si>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</si>
  <si>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</si>
  <si>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</si>
  <si>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</si>
  <si>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</si>
  <si>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</si>
  <si>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</si>
  <si>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</si>
  <si>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</si>
  <si>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</si>
  <si>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</si>
  <si>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</si>
  <si>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Muy Baja</t>
  </si>
  <si>
    <t>Baja</t>
  </si>
  <si>
    <t>Media</t>
  </si>
  <si>
    <t>Alta</t>
  </si>
  <si>
    <t>Muy Alta</t>
  </si>
  <si>
    <t>Pérdida Reputacional</t>
  </si>
  <si>
    <t>El riesgo afecta la imagen de alguna área de la organización</t>
  </si>
  <si>
    <t>El riesgo afecta la imagen de la entidad internamente, de conocimiento general, nivel interno, de junta dircetiva y accionistas y/o de provedores</t>
  </si>
  <si>
    <t>El riesgo afecta la imagen de la entidad con algunos usuarios de relevancia frente al logro de los objetivos</t>
  </si>
  <si>
    <t>El riesgo afecta la imagen de de la entidad con efecto publicitario sostenido a nivel de sector administrativo, nivel departamental o municipal</t>
  </si>
  <si>
    <t>Catastrófico 100%</t>
  </si>
  <si>
    <t>El riesgo afecta la imagen de la entidad a nivel nacional, con efecto publicitarios sostenible a nivel país</t>
  </si>
  <si>
    <t>Características</t>
  </si>
  <si>
    <t>Descripción</t>
  </si>
  <si>
    <t>Peso</t>
  </si>
  <si>
    <t>Atributos de Eficiencia</t>
  </si>
  <si>
    <t>Preventivo</t>
  </si>
  <si>
    <t>Detectivo</t>
  </si>
  <si>
    <t>Correctivo</t>
  </si>
  <si>
    <t>Automático</t>
  </si>
  <si>
    <t>Manual</t>
  </si>
  <si>
    <t>Documentado</t>
  </si>
  <si>
    <t>Sin Documentar</t>
  </si>
  <si>
    <t>Continua</t>
  </si>
  <si>
    <t>Aleatoria</t>
  </si>
  <si>
    <t>Con Registro</t>
  </si>
  <si>
    <t>Sin Registro</t>
  </si>
  <si>
    <t>Probabilidad 
Residual Final</t>
  </si>
  <si>
    <t>Reputacional</t>
  </si>
  <si>
    <t>Fallas Tecnológicas</t>
  </si>
  <si>
    <t>Fraude Externo</t>
  </si>
  <si>
    <t>Fraude Interno</t>
  </si>
  <si>
    <t>Relaciones Laborales</t>
  </si>
  <si>
    <t>Aceptar</t>
  </si>
  <si>
    <t>Finalizado</t>
  </si>
  <si>
    <t>En curso</t>
  </si>
  <si>
    <t xml:space="preserve">Entre 1 y  10 SMLMV </t>
  </si>
  <si>
    <t xml:space="preserve">Entre 11 y 15 SMLMV </t>
  </si>
  <si>
    <t xml:space="preserve">Entre 16 y  20 SMLMV </t>
  </si>
  <si>
    <t xml:space="preserve">Mayor a 20 SMLMV </t>
  </si>
  <si>
    <r>
      <t xml:space="preserve">El archivo contiene las siguientes hojas:
-   </t>
    </r>
    <r>
      <rPr>
        <b/>
        <sz val="11"/>
        <rFont val="Arial Narrow"/>
        <family val="2"/>
      </rPr>
      <t>Hoja 1 Instructivo</t>
    </r>
    <r>
      <rPr>
        <sz val="11"/>
        <rFont val="Arial Narrow"/>
        <family val="2"/>
      </rPr>
      <t xml:space="preserve">
 -  </t>
    </r>
    <r>
      <rPr>
        <b/>
        <sz val="11"/>
        <rFont val="Arial Narrow"/>
        <family val="2"/>
      </rPr>
      <t xml:space="preserve">Hoja 2 Mapa Final: </t>
    </r>
    <r>
      <rPr>
        <sz val="11"/>
        <rFont val="Arial Narrow"/>
        <family val="2"/>
      </rPr>
      <t>Encontrará la totalidad de la estructura para la identificación y valoración de los riesgos por proceso, programa o proyecto, acorde con el nivel de desagregación que la entidad considere necesaria.</t>
    </r>
  </si>
  <si>
    <r>
      <t xml:space="preserve">Recuerde que el control se define como la medida que permite reducir o mitigar un riesgo. Defina el control (es) que atacan la causa raíz del riesgo, considere la estructura explicada en la guía: </t>
    </r>
    <r>
      <rPr>
        <b/>
        <sz val="11"/>
        <color theme="9" tint="-0.249977111117893"/>
        <rFont val="Arial Narrow"/>
        <family val="2"/>
      </rPr>
      <t>Responsable de ejecutar el control + Acción + Complemento</t>
    </r>
  </si>
  <si>
    <r>
      <t xml:space="preserve">ATRIBUTOS EFICIENCIA </t>
    </r>
    <r>
      <rPr>
        <sz val="11"/>
        <rFont val="Arial Narrow"/>
        <family val="2"/>
      </rPr>
      <t>Tipo</t>
    </r>
  </si>
  <si>
    <r>
      <t xml:space="preserve">ATRIBUTOS EFICIENCIA </t>
    </r>
    <r>
      <rPr>
        <sz val="11"/>
        <rFont val="Arial Narrow"/>
        <family val="2"/>
      </rPr>
      <t>Implementación</t>
    </r>
  </si>
  <si>
    <r>
      <t xml:space="preserve">ATRIBUTOS EFICIENCIA </t>
    </r>
    <r>
      <rPr>
        <sz val="11"/>
        <rFont val="Arial Narrow"/>
        <family val="2"/>
      </rPr>
      <t>Calificación</t>
    </r>
  </si>
  <si>
    <r>
      <t xml:space="preserve">ATRIBUTOS INFORMATIVOS </t>
    </r>
    <r>
      <rPr>
        <sz val="11"/>
        <rFont val="Arial Narrow"/>
        <family val="2"/>
      </rPr>
      <t>Documentación</t>
    </r>
  </si>
  <si>
    <r>
      <t xml:space="preserve">ATRIBUTOS INFORMATIVOS </t>
    </r>
    <r>
      <rPr>
        <sz val="11"/>
        <rFont val="Arial Narrow"/>
        <family val="2"/>
      </rPr>
      <t>Frecuencia</t>
    </r>
  </si>
  <si>
    <r>
      <t xml:space="preserve">ATRIBUTOS INFORMATIVOS </t>
    </r>
    <r>
      <rPr>
        <sz val="11"/>
        <rFont val="Arial Narrow"/>
        <family val="2"/>
      </rPr>
      <t>Registro</t>
    </r>
  </si>
  <si>
    <r>
      <t xml:space="preserve">Plan de Acción
</t>
    </r>
    <r>
      <rPr>
        <sz val="11"/>
        <rFont val="Arial Narrow"/>
        <family val="2"/>
      </rPr>
      <t xml:space="preserve">Responsable, fecha implementación, fecha seguimiento, seguimiento. </t>
    </r>
  </si>
  <si>
    <t>MIPG</t>
  </si>
  <si>
    <t>La actividad que conlleva el riesgo se ejecuta como máximo 12 veces al año</t>
  </si>
  <si>
    <t>La actividad que conlleva el riesgo se ejecuta de 13 a 120 veces por año</t>
  </si>
  <si>
    <t>La actividad que conlleva el riesgo se ejecuta de 121 a 500 veces por año</t>
  </si>
  <si>
    <t>La actividad que conlleva el riesgo se ejecuta mínimo 501 veces al año y máximo 1000 veces por año</t>
  </si>
  <si>
    <t>La actividad que conlleva el riesgo se ejecuta más de 1001 veces en el año</t>
  </si>
  <si>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</si>
  <si>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Son controles que se ejecutan por un Sistema y/o Aplicativo de manera automática.</t>
  </si>
  <si>
    <t>Son controles que se ejecutan por las personas, por ende tiene implícito el error humano.</t>
  </si>
  <si>
    <t>Tabla de atributos de los controles en la Personería de Cali</t>
  </si>
  <si>
    <t>Son controles fijados por la entidad y/o el proceso para asegurar que se cumpla el resultado esperado.</t>
  </si>
  <si>
    <t>Son controles que se ejecutan en tiempo real y detectan cuando algo ocurre o puede llegar a ocurrir.</t>
  </si>
  <si>
    <t>Son controles que están explicitos en Resoluciones, Manuales, Códigos, Politicas de Operación,  Procedimientos, Matrices, Circulares, Memorandos o cualquier otro documento del proceso o la entidad.</t>
  </si>
  <si>
    <t xml:space="preserve">Son controles que se ejecutan pero no se encuentran  asociados en ningún documento del proceso o la entidad. </t>
  </si>
  <si>
    <t>Son controles que se ejecutan siempre que se realiza la actividad que conlleva al riesgo.</t>
  </si>
  <si>
    <t>Son controles que se ejecutan de manera casual cuando se realiza la actividad que conlleva al riesgo.</t>
  </si>
  <si>
    <t>Son controles que dejan soporte de su ejecución.</t>
  </si>
  <si>
    <t>Son controles que no dejan soporte de la ejecución.</t>
  </si>
  <si>
    <t>Tabla de criterios para definir el nivel de impacto en la Personería de Cali</t>
  </si>
  <si>
    <t>Leve 
20%</t>
  </si>
  <si>
    <t xml:space="preserve">Menor 
40% </t>
  </si>
  <si>
    <t>Moderado 
60%</t>
  </si>
  <si>
    <t>Mayor 
80%</t>
  </si>
  <si>
    <t>Tabla de criterios para definir el nivel de probabilidad en la Personería de Cali</t>
  </si>
  <si>
    <t xml:space="preserve">Frecuencia de la actividad </t>
  </si>
  <si>
    <t>Análisis del 
Riesgo Residual</t>
  </si>
  <si>
    <r>
      <t xml:space="preserve">Referencia Única
</t>
    </r>
    <r>
      <rPr>
        <sz val="11"/>
        <rFont val="Arial"/>
        <family val="2"/>
      </rPr>
      <t>(Asignado por la OAP)</t>
    </r>
    <r>
      <rPr>
        <b/>
        <sz val="14"/>
        <rFont val="Arial"/>
        <family val="2"/>
      </rPr>
      <t xml:space="preserve"> </t>
    </r>
  </si>
  <si>
    <r>
      <t xml:space="preserve">Clasificación del Riesgo
</t>
    </r>
    <r>
      <rPr>
        <sz val="11"/>
        <rFont val="Arial"/>
        <family val="2"/>
      </rPr>
      <t xml:space="preserve">(Consulte la nota y seleccione la opción) </t>
    </r>
  </si>
  <si>
    <r>
      <t xml:space="preserve">Impacto
</t>
    </r>
    <r>
      <rPr>
        <sz val="11"/>
        <rFont val="Arial"/>
        <family val="2"/>
      </rPr>
      <t>(Seleccione la opción)</t>
    </r>
  </si>
  <si>
    <t xml:space="preserve">Menor a 1 SMLMV </t>
  </si>
  <si>
    <t>Cargo
Responsable</t>
  </si>
  <si>
    <t>Zona de Riesgo Residual</t>
  </si>
  <si>
    <r>
      <t xml:space="preserve">Periodo de Implementación
</t>
    </r>
    <r>
      <rPr>
        <sz val="11"/>
        <rFont val="Arial"/>
        <family val="2"/>
      </rPr>
      <t>(1er Semestre /
2do Semestre/ 
Vigencia)</t>
    </r>
    <r>
      <rPr>
        <b/>
        <sz val="14"/>
        <rFont val="Arial"/>
        <family val="2"/>
      </rPr>
      <t xml:space="preserve">
</t>
    </r>
  </si>
  <si>
    <t>Son controles que se ejecutan cuando se materializa un riesgo para reducir el impacto, responde a una contingencia.</t>
  </si>
  <si>
    <r>
      <t xml:space="preserve">Estado
</t>
    </r>
    <r>
      <rPr>
        <sz val="11"/>
        <rFont val="Arial"/>
        <family val="2"/>
      </rPr>
      <t>(En curso/
Finalizado</t>
    </r>
    <r>
      <rPr>
        <sz val="14"/>
        <rFont val="Arial"/>
        <family val="2"/>
      </rPr>
      <t xml:space="preserve">) </t>
    </r>
  </si>
  <si>
    <t>Afectación Económica (o Presupuestal)</t>
  </si>
  <si>
    <t>Afectación Reputacional y/o Económica</t>
  </si>
  <si>
    <t>Afecta la imagen externa con efecto publicitario a nivel local y/o 16 y 20 SMLMV</t>
  </si>
  <si>
    <t>Afecta la Imagen interna de la entidad  y/o entre 1 y 10 SMLMV</t>
  </si>
  <si>
    <t>Afecta la Imagen externa frente a alguna parte interesada y/o 11 y 15 SMLMV</t>
  </si>
  <si>
    <t>Reducir (compartir o mitigar)</t>
  </si>
  <si>
    <t>Afecta la imagen con efecto publicitario a nivel nacional y/o más de 20 SMLMV</t>
  </si>
  <si>
    <t>ROLES OCI</t>
  </si>
  <si>
    <t>LÍNEAS DE DEFENSA</t>
  </si>
  <si>
    <t xml:space="preserve">Permite definir un consecutivo de riesgos.
Una entidad puede ir en el riesgo 150, pero tener 70 riesgos, lo que permite llevar una traza de los riesgos. Esta información la debe administrar la oficina asesora de planeación. Cuando un el riesgo salga del mapa no existirá otro riesgo con la misma referencia. </t>
  </si>
  <si>
    <t>Analice si las consecuencias que puede ocasionar a la organización la materialización del riesgo imacpta de manera económica, reputacional o ambas.</t>
  </si>
  <si>
    <t>Causa  principal  o básica, corresponde a las razones por la cuales se puede presentar el riesgo, redacte de la forma más concreta posible.</t>
  </si>
  <si>
    <t>Defina el # de veces que se ejecuta la actividad durante el año, (Recuerde la probabilidad de ocurrencia del riesgo se defien como el No. de veces que se pasa por el punto de riesgo en el periodo de 1 año). La matriz automáticamente hará el cálculo para el nivel de probabilidad inherente (Columnas I-J)</t>
  </si>
  <si>
    <t>Utilice la lista de despligue que se encuentra parametrizada, le aparecerán las opciones de la tabla de Impacto en el link de la hoja de inicio del presente documento. La matriz automáticamente hará el cálculo para el nivel de impacto inherente (Columnas L-M)</t>
  </si>
  <si>
    <t>Se selecciona del tipo de afectación que tiene el control, "Probabilidad" si es Preventivo o Detectivo e "Impacto" si el control es correctivo.</t>
  </si>
  <si>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se genera de manera automática.</t>
    </r>
  </si>
  <si>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se genera de manera automática.</t>
    </r>
  </si>
  <si>
    <r>
      <t xml:space="preserve">Afectación
</t>
    </r>
    <r>
      <rPr>
        <sz val="11"/>
        <color theme="0"/>
        <rFont val="Arial"/>
        <family val="2"/>
      </rPr>
      <t>Impacto/
Probabilidad</t>
    </r>
  </si>
  <si>
    <t>INDUCCIÓN Y REINDUCCIÓN</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</si>
  <si>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junto al Esquema de Líneas de Defensa la Personería de Cali Definió en la Resolución 142 del 22 de julio de 2020. 
Teniendo en cuenta lo anterior y dada la necesidad de la entidad frente a la actualización de los mapas de riesgos como herramienta fundamental frente a la gestión del riesgo, a partir de la vigencia 2022 se contará con un esquema completo y acorde con los contenidos metodológicos de la </t>
    </r>
    <r>
      <rPr>
        <b/>
        <sz val="11"/>
        <color theme="9" tint="-0.249977111117893"/>
        <rFont val="Arial Narrow"/>
        <family val="2"/>
      </rPr>
      <t>Guía para la Administración del Riesgo y el diseño de controles Versión 5.0 de la Función Pública</t>
    </r>
    <r>
      <rPr>
        <sz val="11"/>
        <rFont val="Arial Narrow"/>
        <family val="2"/>
      </rPr>
      <t>. La Plantilla cuenta con celdas parametrizadas y permite contar con los respectivos mapas de calor para riesgo inherente y riesgo residual.</t>
    </r>
  </si>
  <si>
    <r>
      <t xml:space="preserve">Antes del diligenciamiento de la información del mapa, se avanzó en el análisis del </t>
    </r>
    <r>
      <rPr>
        <b/>
        <sz val="11"/>
        <rFont val="Arial Narrow"/>
        <family val="2"/>
      </rPr>
      <t>proceso, su objetivo, alcance, actividades clave</t>
    </r>
    <r>
      <rPr>
        <sz val="11"/>
        <rFont val="Arial Narrow"/>
        <family val="2"/>
      </rPr>
      <t xml:space="preserve">, lineamientos establecidos en la Guia </t>
    </r>
    <r>
      <rPr>
        <b/>
        <sz val="11"/>
        <color theme="9" tint="-0.249977111117893"/>
        <rFont val="Arial Narrow"/>
        <family val="2"/>
      </rPr>
      <t>Paso 2: identificación del riesgo</t>
    </r>
    <r>
      <rPr>
        <sz val="11"/>
        <rFont val="Arial Narrow"/>
        <family val="2"/>
      </rPr>
      <t xml:space="preserve">, donde se explica ampliamente las bases para el análisis.
Así mismo, se consideró el </t>
    </r>
    <r>
      <rPr>
        <b/>
        <sz val="11"/>
        <color theme="9" tint="-0.249977111117893"/>
        <rFont val="Arial Narrow"/>
        <family val="2"/>
      </rPr>
      <t xml:space="preserve">Paso 3: valoración del riesgo, </t>
    </r>
    <r>
      <rPr>
        <sz val="11"/>
        <rFont val="Arial Narrow"/>
        <family val="2"/>
      </rPr>
      <t xml:space="preserve"> lineamientos para definir el No. de veces que se hace la actividad con la cual se relaciona el riesgo y su impacto en términos económicos o reputacionales. En este mismo paso se analizó los controles que deben responder a los atributos de eficiencia e informativos.
</t>
    </r>
  </si>
  <si>
    <t>Lider</t>
  </si>
  <si>
    <t>Cargo de Lider del proceso.</t>
  </si>
  <si>
    <t>Referencia Única</t>
  </si>
  <si>
    <r>
      <t xml:space="preserve">Consolida o resume el análisis sobre impacto + causa inmediata + causa raíz, permitiendo contar con una redacción clara y concreta del riesgo indentificado. La estructura siempre será </t>
    </r>
    <r>
      <rPr>
        <b/>
        <sz val="11"/>
        <color theme="9" tint="-0.249977111117893"/>
        <rFont val="Arial Narrow"/>
        <family val="2"/>
      </rPr>
      <t>POSIBILIDAD DE + Impacto para la entidad (Qué) + Causa Inmediata (Cómo) + Causa Raíz (Por qué)</t>
    </r>
  </si>
  <si>
    <t>Frecuencia con la cual se lleva a cabo la actividad que conlleva al riesgo</t>
  </si>
  <si>
    <t>Criterios de Impacto (Afectación Reputacional y/o Económica)</t>
  </si>
  <si>
    <t xml:space="preserve"> i)Preventivo, ii)Detectivo, iii)Correctivo.</t>
  </si>
  <si>
    <t xml:space="preserve"> i)Automático, ii)Manual.</t>
  </si>
  <si>
    <t xml:space="preserve">Automáticamente se hará el cálculo para el control analizado (Columna X) </t>
  </si>
  <si>
    <t>i)Documentado, ii)Sin documentar.</t>
  </si>
  <si>
    <t>i)Continua, ii)Aleatoria.</t>
  </si>
  <si>
    <t>i)Con Registro, ii) Sin Registro.</t>
  </si>
  <si>
    <r>
      <t>Automáticamente se hará el cálculo acorde con el control o controles definidos con sus atributos analizados, lo que permitirá establecer el</t>
    </r>
    <r>
      <rPr>
        <b/>
        <sz val="11"/>
        <color theme="9" tint="-0.249977111117893"/>
        <rFont val="Arial Narrow"/>
        <family val="2"/>
      </rPr>
      <t xml:space="preserve"> nivel de riesgo inherente</t>
    </r>
    <r>
      <rPr>
        <sz val="11"/>
        <rFont val="Arial Narrow"/>
        <family val="2"/>
      </rPr>
      <t xml:space="preserve"> (Columnas Y- Z- AA -AB- AC).</t>
    </r>
  </si>
  <si>
    <t xml:space="preserve">Esta casilla depende del tratamiento establecido, si es Aceptar no se requiere acciones,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</si>
  <si>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Opciones: i)Aceptar, ii)Reducir (compartir), iii)Reducir (mitigar).</t>
  </si>
  <si>
    <t>i)Finalizado, ii)En curso, la selección en este caso dependerá de las acciones del plan que se hayan establecido en cada caso y lo realiza la Oficina Asesora de Planeación.</t>
  </si>
  <si>
    <r>
      <t xml:space="preserve">Causa 
Inmediata
</t>
    </r>
    <r>
      <rPr>
        <sz val="11"/>
        <rFont val="Arial"/>
        <family val="2"/>
      </rPr>
      <t>(Hecho que determina la materialización )</t>
    </r>
  </si>
  <si>
    <r>
      <t xml:space="preserve">Causa 
Raíz
</t>
    </r>
    <r>
      <rPr>
        <sz val="11"/>
        <rFont val="Arial"/>
        <family val="2"/>
      </rPr>
      <t>(Razón por la que se puede presentar el Riesgo)</t>
    </r>
  </si>
  <si>
    <r>
      <t xml:space="preserve">Frecuencia
 con la cual se ejecuta la actividad que conlleva al riesgo
 en el año
</t>
    </r>
    <r>
      <rPr>
        <sz val="11"/>
        <rFont val="Arial"/>
        <family val="2"/>
      </rPr>
      <t>(Seleccione la opción)</t>
    </r>
  </si>
  <si>
    <t>No. Control</t>
  </si>
  <si>
    <t>C1</t>
  </si>
  <si>
    <t>C2</t>
  </si>
  <si>
    <t>C3</t>
  </si>
  <si>
    <t>Plan de Acción a implementar cuando la Zona de Riesgo Residual es Alto (Naranja) o Extremo (Rojo)</t>
  </si>
  <si>
    <t xml:space="preserve">Resultado del Plan de Acción </t>
  </si>
  <si>
    <r>
      <t xml:space="preserve">Fecha del Seguimiento
Oficina de Planeación
</t>
    </r>
    <r>
      <rPr>
        <sz val="11"/>
        <rFont val="Arial"/>
        <family val="2"/>
      </rPr>
      <t>(Dia/Mes/Año)</t>
    </r>
  </si>
  <si>
    <r>
      <t xml:space="preserve">Conclusión
</t>
    </r>
    <r>
      <rPr>
        <sz val="11"/>
        <rFont val="Arial"/>
        <family val="2"/>
      </rPr>
      <t>(La acción efectiva, se incorpora a los controles - La acción no efectiva, debe formular nueva acción)</t>
    </r>
  </si>
  <si>
    <t>R1</t>
  </si>
  <si>
    <t>R2</t>
  </si>
  <si>
    <t>reputacional</t>
  </si>
  <si>
    <t>R3</t>
  </si>
  <si>
    <t>R8</t>
  </si>
  <si>
    <t>R9</t>
  </si>
  <si>
    <t>R5</t>
  </si>
  <si>
    <t xml:space="preserve">ULTIMA ACTUALIZACIÓN: </t>
  </si>
  <si>
    <t>El Líder del Proceso antes del 31 de enero de cada vigencia, formula el plan de acción mediante el cual se establecen las actividades, alcance y programación del año, para el cumplimiento, gestión y resultado razonable del proceso.</t>
  </si>
  <si>
    <t xml:space="preserve">La Oficina Asesora de Planeación en el mes de enero, mayo y septiembre de cada anualidad, realiza la medición del indicador de desempeño del proceso mediante el cual se establece el nivel de cumplimiento del plan de acción, para mantener control sobre posibles desviaciones en la meta fijada.  </t>
  </si>
  <si>
    <t xml:space="preserve">El Líder del Proceso en cada periodo de medición del plan de acción, realiza el análisis de datos mediante el cual se declara el o los factores internos y/o externos que afectaron el resultado esperado en la meta del indicador y establece el tratamiento a ejecutar, para mejorar el nivel de cumplimiento y gestión del proceso.  </t>
  </si>
  <si>
    <t xml:space="preserve">El Líder del Proceso cada vez que surgen hallazgos, observaciones o No Conformidades producto de auditorías internas o externas, formula las acciones a emprender mediante la suscripción del plan de mejoramiento ante la Oficina de Control Interno, para corregir y superar deficiencias detectadas en la operación del proceso. </t>
  </si>
  <si>
    <t>La Oficina de Control Interno cada vez que se suscribe un plan de mejoramiento interno y/o externo por el proceso, realiza seguimiento mediante el cual se evalúa el cumplimiento y eficacia de las acciones correctivas, para alertar sobre posibles incumplimientos en la gestión del plan.</t>
  </si>
  <si>
    <t>El Líder del Proceso cada vez que surgen cambios normativos, asegura que su incorporación a la operación del proceso se lleve a cabo de manera planificada mediante la actualización de los controles, para dar cumplimiento adecuado y evitar devoluciones, reprocesos o ineficacia en la gestión.</t>
  </si>
  <si>
    <t xml:space="preserve">La Oficina Asesora de Planeación cada vez que se presentan nuevas exigencias legales, acompaña la planificación de cambios mediante la revisión y ajuste de los métodos de operación del proceso, para asegurar consistencia con el plan de acción y mantener la integridad del Sistema de Gestión. </t>
  </si>
  <si>
    <t>El Líder del proceso cada vez que surgen cambios institucionales informa a los funcionarios mediante Comité Primario, para que toda creación, modificación o eliminación de controles en la operación, sea incorporado a las actividades del proceso y evaluación del desempeño laboral.</t>
  </si>
  <si>
    <t>NA</t>
  </si>
  <si>
    <t xml:space="preserve">La Subdirectora responsable de la radicación de correspondencia que ingresa a la entidad por la ventanilla física o virtual, antes de redireccionar un documento al proceso, asegura que se le asigne el número de radicado y fecha, y se preserve copia digital en el Sistema de Gestión Documental ORFEO. </t>
  </si>
  <si>
    <t>El Líder del proceso cada vez que identifica que un documento no corresponde a la competencia de la dependencia u oficina a cargo, realiza la devolución o redireccionamiento del documento digital al proceso competente mediante el Sistema de Gestión Documental ORFEO para conservar trazabilidad sobre su ubicación.</t>
  </si>
  <si>
    <t>R14</t>
  </si>
  <si>
    <t>R15</t>
  </si>
  <si>
    <t>económico y reputacional</t>
  </si>
  <si>
    <t>económica y reputacional</t>
  </si>
  <si>
    <t>R16</t>
  </si>
  <si>
    <t>R17</t>
  </si>
  <si>
    <t>económica</t>
  </si>
  <si>
    <t>Nota 1. Los riesgos se identifican por el patrón de referencia (R0) asignado por la Oficina Asesora de Planeación; cuando la actividad que conlleva al riesgo desaparece se elimina el riesgo y la referencia no debe asignarse; cada vez que se identifique un nuevo riesgo, se asigna una nueva referencia, esto permitirá conservar la trazabilidad de la gestión de riesgos de la entidad y su administración esta a cargo de la Oficina de Planeación.</t>
  </si>
  <si>
    <t xml:space="preserve">Líder: </t>
  </si>
  <si>
    <r>
      <t xml:space="preserve">Descripción 
del Riesgo
</t>
    </r>
    <r>
      <rPr>
        <sz val="11"/>
        <rFont val="Arial"/>
        <family val="2"/>
      </rPr>
      <t xml:space="preserve">(Posibilidad+Impacto+Causa Inmediata+Causa Raíz) </t>
    </r>
  </si>
  <si>
    <r>
      <t xml:space="preserve">Descripción del Control
</t>
    </r>
    <r>
      <rPr>
        <sz val="11"/>
        <color theme="0"/>
        <rFont val="Arial"/>
        <family val="2"/>
      </rPr>
      <t>(Responsable de ejecutar el control + Acción + Complemento)</t>
    </r>
  </si>
  <si>
    <r>
      <t xml:space="preserve">Acción 
</t>
    </r>
    <r>
      <rPr>
        <sz val="11"/>
        <rFont val="Arial"/>
        <family val="2"/>
      </rPr>
      <t>(Responsable de ejecutar el control 
+ Acción + Complemento)</t>
    </r>
  </si>
  <si>
    <t xml:space="preserve">Nota 2. Para ampliación de conceptos y metodología consulte el Módulo de Administración de Riesgos contenido en el Portal del Programa de Inducción y Reinducción de la Personería de Cali link: </t>
  </si>
  <si>
    <t>Ejecución y Administración del proceso</t>
  </si>
  <si>
    <t>Usuarios, productos y practicas organizacionales</t>
  </si>
  <si>
    <t>Afecta la Imagen de un proceso de la entidad y/o afectación menor a 1 SMLMV</t>
  </si>
  <si>
    <t>R18</t>
  </si>
  <si>
    <t>Daños Activos Físicos/Eventos Externos</t>
  </si>
  <si>
    <t>De 13 a 120 veces por año</t>
  </si>
  <si>
    <t>De 121 a 500 veces por año</t>
  </si>
  <si>
    <t>De 501 a 1000 veces por año</t>
  </si>
  <si>
    <t>Más de 1001 veces en el año</t>
  </si>
  <si>
    <t>Como máximo 12 veces al año</t>
  </si>
  <si>
    <t>económico</t>
  </si>
  <si>
    <t>Económica</t>
  </si>
  <si>
    <t>Económica y Reputacional</t>
  </si>
  <si>
    <t>Hallazgos detectados en la auditoria fiscal</t>
  </si>
  <si>
    <t>Deficiencia en la gestión.</t>
  </si>
  <si>
    <t>Ineficacia en planes de mejoramiento producto de auditorías internas o externas</t>
  </si>
  <si>
    <t>Ausencia de gestión o recurrencia del incumplimiento.</t>
  </si>
  <si>
    <t>Desviación o incumplimiento de la meta de desempeño del proceso</t>
  </si>
  <si>
    <t>Fallas o reprocesos en la operación.</t>
  </si>
  <si>
    <t>Extravío o pérdida de documentos</t>
  </si>
  <si>
    <t>Falla en la custodia.</t>
  </si>
  <si>
    <t>R26</t>
  </si>
  <si>
    <t>TIPO</t>
  </si>
  <si>
    <t>AFECTACIÓN</t>
  </si>
  <si>
    <t>IMPLEMENTACIÓN</t>
  </si>
  <si>
    <t>DOCUMENTACIÓN</t>
  </si>
  <si>
    <t>FRECUENCIA</t>
  </si>
  <si>
    <t>EVIDENCIA</t>
  </si>
  <si>
    <t>PROB%</t>
  </si>
  <si>
    <t>RIESGOS</t>
  </si>
  <si>
    <t>IHNERENTE</t>
  </si>
  <si>
    <t>RESIDUAL</t>
  </si>
  <si>
    <t>PROBABILIDAD IHNERENTE</t>
  </si>
  <si>
    <t>IMPACTO IHNERENTE</t>
  </si>
  <si>
    <t>PROBABILIDAD RESIDUAL</t>
  </si>
  <si>
    <t>IMPACTO RESIDUAL</t>
  </si>
  <si>
    <t>MAYOR A</t>
  </si>
  <si>
    <t>MENOR A</t>
  </si>
  <si>
    <t>PROBABILIDAD</t>
  </si>
  <si>
    <t>IMPACTO</t>
  </si>
  <si>
    <t>Menor</t>
  </si>
  <si>
    <t>Leve</t>
  </si>
  <si>
    <t>Mayor</t>
  </si>
  <si>
    <t>Catastrófico</t>
  </si>
  <si>
    <t>Tabla de Probabilidad</t>
  </si>
  <si>
    <t>Tabla de Impacto</t>
  </si>
  <si>
    <t xml:space="preserve"> R1</t>
  </si>
  <si>
    <t xml:space="preserve"> R3</t>
  </si>
  <si>
    <t xml:space="preserve"> R5</t>
  </si>
  <si>
    <t xml:space="preserve"> R8</t>
  </si>
  <si>
    <t xml:space="preserve">La Personería Auxiliar cada vez que se advierte sobre la omisión en la presentación de planes de mejoramiento o ausencia de gestión del plan, inicia acciones mediante el control interno disciplinario, para establecer responsabilidades y asegurar su observancia.   </t>
  </si>
  <si>
    <t xml:space="preserve">Los funcionarios adscritos al proceso, cada vez que producen un documento en el marco de las actuaciones que realizan, identifican los registros utilizados con la Tabla de Retención Documental TRD que corresponde, para asegurar su custodia en el archivo de gestión, facilitar la transferencia al archivo central y generar una adecuada recuperación de los documentos.  </t>
  </si>
  <si>
    <t xml:space="preserve"> R26</t>
  </si>
  <si>
    <t>Interrupción en la operación del proceso</t>
  </si>
  <si>
    <t>Emergencias de salud pública y/o alteración del orden público.</t>
  </si>
  <si>
    <t xml:space="preserve">El Director Administrativo y Financiero ante una emergencia de salud pública o de alteración del orden público que impida la presencialidad de los funcionarios en la entidad, activa el plan de contingencia mediante Acto Administrativo, asegurando la disponibilidad de VPN para la ejecución de trabajo en casa de forma virtual. </t>
  </si>
  <si>
    <t>El Líder del Proceso ante cualquier evento que interrumpa la operación del proceso, fija la programación temporal e imparte instrucciones para asegurar el cumplimiento del Acto Administrativo emitido y supervisa que los funcionarios mantengan el control sobre las actividades asignadas hasta el retorno a la normalidad.</t>
  </si>
  <si>
    <t xml:space="preserve"> R29</t>
  </si>
  <si>
    <t xml:space="preserve">La Subdirectora responsable de la radicación de correspondencia que ingresa por ventanilla física o virtual, cada vez que radica una acción de tutela contra la entidad, remite de forma inmediata el requerimiento judicial a la Oficina Asesora Juridica mediante el Sistema de Gestión Documental ORFEO para su respectivo trámite.  </t>
  </si>
  <si>
    <t xml:space="preserve">El Jefe de la Oficina Asesora Juridica, cada vez que ingresa una tutela contra la entidad, analiza su contenido y verifica en el Sistema de Gestión Documental ORFEO la existencia de pruebas que apoyen la sustentación de la tutela, en caso contrario solicita al Líder del proceso donde se generó el hecho, que verifique la trazabilidad de la gestión y aporte los soportes para dar respuesta oportuna al requerimiento judicial. </t>
  </si>
  <si>
    <t xml:space="preserve">El Jefe de la Oficina Asesora Juridica cuando recibe un fallo de tutela en primera instancia y este sea desfavorable a la entidad, realiza la impugnación, genera el seguimiento a la decisión del fallo y se actúa conforme a este.  </t>
  </si>
  <si>
    <t xml:space="preserve"> R30</t>
  </si>
  <si>
    <t xml:space="preserve">No fenecimiento de la cuenta fiscal </t>
  </si>
  <si>
    <t xml:space="preserve">Incumplimiento normativo y/o del Manual de Contratación. </t>
  </si>
  <si>
    <t xml:space="preserve">El Jefe de la Oficina Asesora Juridica en cada vigencia, reporta mensualmente los contratos suscritos por la entidad a través de la Plataforma SIA Observa de la Contraloría de Cali, asegurando que la información se encuentre libre de error u omisión antes de ser presentada. </t>
  </si>
  <si>
    <t xml:space="preserve">El Jefe de la Oficina Asesora Juridica antes del 28 de febrero de cada vigencia, diligencia la información requerida por el Órgano de Control Fiscal en los formatos externos aplicables a la entidad, consolida y realiza el reporte de los contratos mediante la plataforma SIA Contraloría, asegurando su oportunidad, suficiencia y calidad de la información rendida y que corresponda a los hechos contractuales de la vigencia inmediatamente anterior. </t>
  </si>
  <si>
    <t xml:space="preserve">El Jefe de la Oficina Asesora Juridica ante planes de mejoramiento suscrito con el Órgano de Control Fiscal, implementa las acciones formuladas en el plan, asegurando que sean sostenibles en el tiempo y que los avances se presenten en los primeros 15 días del mes de enero y los primeros 15 días del mes de julio de la vigencia que corresponda.  </t>
  </si>
  <si>
    <t xml:space="preserve"> R31</t>
  </si>
  <si>
    <t>Sentencias desfavorables a la entidad</t>
  </si>
  <si>
    <t>El nivel directivo de la entidad y/o Jefe de la Oficina Asesora Juridica, cada vez que identifica un hecho o situación que pueda causar daño antijuridico o que pueda acarrear medios de control contra la Personería de Cali, lo comunican a la Alta Dirección e inician con las acciones o medidas para evitar su ocurrencia o mitigar posibles consecuencias por demandas y reclamaciones judiciales o administrativas posibles.</t>
  </si>
  <si>
    <t xml:space="preserve">El Comité de Conciliación de la entidad se reúne periódicamente para analizar y hacer seguimiento a los litigios y demandas contra la entidad o en las que ha sido vinculada, para plantear alternativas de solución y estrategias orientadas a reducir la litigiosidad y las reclamaciones administrativas generadas por acción u omisión de la entidad en el ejercicio de sus competencias. </t>
  </si>
  <si>
    <t xml:space="preserve">La Oficina Asesora Juridica anualmente realiza jornadas de orientación e instrucción dirigida a los funcionarios de la entidad sobre aquellos hechos que causan daño antijuridico como resultado de actuaciones administrativas, para anticipar y prevenir futuras demandas contra la entidad. </t>
  </si>
  <si>
    <t xml:space="preserve"> R32</t>
  </si>
  <si>
    <t>Sanciones</t>
  </si>
  <si>
    <t xml:space="preserve">Contratos ejecutados  sin el cumplimiento de requisitos u omisión en la publicación. </t>
  </si>
  <si>
    <t xml:space="preserve">La Dirección Financiera y Administrativa en cada vigencia, elabora el Plan de Anual de Adquisiciones mediante el cual se identifica, registra, programa y divulga a través del SECOP II y la página web de la entidad, las  necesidades de bienes y servicios para el año y de acuerdo con lo planificado emite el certificado de disponibilidad presupuestal, soporte con el que la Oficina Asesora Juridica inicia la elaboración de estudios previos para determinar los riesgos de la contratación de acuerdo a la modalidad que aplique.    </t>
  </si>
  <si>
    <t xml:space="preserve">El ayudante de la Oficina Asesora Juridica dentro de los 3 días siguientes a la expedición de documentos y actos administrativos de los procesos de contratación, realiza la publicación en el SECOP II y cuando se advierte fallas de la plataforma o interrupción inesperada en los Sistemas de información de la entidad, se documenta e informa al Jefe de la Oficina Asesora Juridica para agotar la gestión pertinente, quedando registro en la e matriz de seguimiento al cumplimiento de las publicaciones de los contratos.  </t>
  </si>
  <si>
    <r>
      <rPr>
        <b/>
        <sz val="14"/>
        <rFont val="Arial"/>
        <family val="2"/>
      </rPr>
      <t>EVENTO DE RIESGO</t>
    </r>
    <r>
      <rPr>
        <sz val="14"/>
        <rFont val="Arial"/>
        <family val="2"/>
      </rPr>
      <t xml:space="preserve">. Un evento es un riesgo materializado y se considera como aquel incidente que genera o podría generar pérdidas para la entidad.  Ante un evento de riesgo se debe activar de inmediato el control correctivo (plan de contingencia) para reducir o mitigar el efecto, conservar evidencia de las acciones que implementó y reportar el evento en el Link asignado el proceso.    </t>
    </r>
  </si>
  <si>
    <r>
      <t xml:space="preserve">MESA DE AYUDA.  </t>
    </r>
    <r>
      <rPr>
        <sz val="14"/>
        <rFont val="Arial"/>
        <family val="2"/>
      </rPr>
      <t xml:space="preserve">Tiene como propósito apoyar el análisis de causas y formular acciones tendientes a evitar la materialización de riesgos.  Participan las Líneas de Defensa y su coordinación estará bajo la Oficina Asesora de Planeación (Líder MECI). </t>
    </r>
  </si>
  <si>
    <t>INGRESE AQUÍ A LA INTRANET PARA REPORTAR
EVENTOS DE RIEGOS</t>
  </si>
  <si>
    <t>Proveer seguridad jurídica a la entidad, a través de asesoría y soporte en todos los niveles del Ente de Control y Vigilancia, asi como en comités institucionales y en la contratación de bienes y servicios, para el cumplimiento adecuado de las funciones constitucionales, legales y reglamentarias aplicables.</t>
  </si>
  <si>
    <t>Gestión de Legalidad</t>
  </si>
  <si>
    <t>Fallo de Tutela desfavorable</t>
  </si>
  <si>
    <t>Ausencia o negligencia en el trámite</t>
  </si>
  <si>
    <t>Jefe Oficina Asesora Jurídica</t>
  </si>
  <si>
    <t>Actos administrativos expedidos por la Personería de Cali</t>
  </si>
  <si>
    <t xml:space="preserve">Jefe Oficina </t>
  </si>
  <si>
    <t xml:space="preserve">
El proceso de gestion de legalidad atendiendo la normatividad vigente, realizará la actualización del manual de contratación de la personeria distrital de santiago de cali. 
</t>
  </si>
  <si>
    <t xml:space="preserve">
El proceso de Gestion de Legalidad - Oficina Asesora Juridica, informará de manera periodica a la Dirección Operativa de Vigilancia de la Conducta Oficial, los recientes pronunciamiento y precedentes jurisprudenciales en relacion con los actos administrativos sancionatorio, con el fin que se asegure una adecuada expedición, garantizando la eficacia en la gestión o sentencias desfavorables. </t>
  </si>
  <si>
    <t xml:space="preserve">
El proceso de Gestion de Legalidad atendiendo la normatividad vigente, realizará la actualización del manual de contratación de la personeria distrital de santiago de cali.</t>
  </si>
  <si>
    <t xml:space="preserve">MAPA DE RIESGOS
</t>
  </si>
  <si>
    <t>limitación total o parcial de acceso a los sistemas de información que soportan la prestación del servicio interno y/o externo del proceso</t>
  </si>
  <si>
    <t>fallas técnicas y/o administrativas</t>
  </si>
  <si>
    <t xml:space="preserve">El Director Financiero y Administrativo antes del cierre de cada vigencia, verifica si las condiciones para la adecuada prestación del servicio interno y/o externo, están sujetas a recursos que por cambio de vigencia, administración y otro, podrían afectarse y emite circular con instrucciones de carácter preventivo para que cada proceso y su correspondiente unidad de trabajo planifique las actividades acorde a los cambios previstos. </t>
  </si>
  <si>
    <t>El jefe de la Oficina Asesora de Planeación, solicitará al proceso de Gestión Tecnológica el backup de la información necesaria (registros y formatos) que circulan en el repositorio institucional, doc_public y las plantillas odt, en su última versión, para asistir a los procesos y sus correspondientes unidades de trabajo cuando surja un aviso de interrupción de acceso a los sistemas de información.</t>
  </si>
  <si>
    <t>El Líder del proceso ante la limitación de acceso a los Sistemas de Información de la entidad da aviso inmediato de la interrupción a la Dirección Financiera y Administrativa y activa su plan de contingencia (solicitar a la Oficina Asesora de Planeación los documentos vitales como registros y formatos, disponer de carpeta física con documentos vitales siendo estos verificados con la Oficina Asesora de Planeación en su última versión, gestionar ante el proceso Gestión Tecnológica el backup de la información necesaria contenida en el doc_public, solicitar prórrogas, ampliación de términos, reprogramación, otros) para que cada funcionario y contratista adscrito al proceso y su correspondiente unidad de trabajo, ejecute las actividades que permitan continuar con la prestación del servicio interno y/o externo hasta el restablecimiento de los Sistemas de Información en los que se apalanca su operación.</t>
  </si>
  <si>
    <t xml:space="preserve"> R48</t>
  </si>
  <si>
    <t xml:space="preserve"> R9</t>
  </si>
  <si>
    <t>Tutela fallada en contra de la entidad</t>
  </si>
  <si>
    <t>Vencimiento de términos en la respuesta a peticiones y/o la respuesta no fue de fondo.</t>
  </si>
  <si>
    <t xml:space="preserve">La Subdirectora responsable de la radicación de correspondencia que ingresa por ventanilla física o virtual, antes de redireccionar al proceso la petición impetrada a la entidad, activa el sistema de alertas  mediante la semaforización vinculada al Sistema de Gestión Documental ORFEO, para que el Líder del Proceso y funcionario responsable de gestionar la petición tenga  control sobre los tiempos de respuesta en los términos fijados en la Ley.  </t>
  </si>
  <si>
    <t xml:space="preserve">El Líder del proceso cada vez que ingresa una petición, realiza la asignación al funcionario que corresponda mediante el Sistema de Gestión Documental ORFEO que da inicio a la petición que dé respuesta de fondo al peticionario dentro de los términos de Ley y toda actuación se registra por el funcionario en la carpeta digital del Sistema de Gestión Documental ORFEO para asegurar trazabilidad en la prestación del servicio, en caso de requerir prorroga, esta solo se autoriza por el líder del proceso y debe ser comunicada al peticionario.  </t>
  </si>
  <si>
    <t>El Líder del proceso cada vez que ingresa una tutela por vencimiento de términos en la respuesta de peticiones y/o porque se declare que la respuesta no fue de fondo, verifica la trazabilidad de las actuaciones realizadas por el funcionario a cargo de  la petición mediante el Sistema de Gestión Documental ORFEO para determinar si existe o no falla en la prestación del servicio, De evidenciarse la presunta falla se adelantantaran los trámites correspondientes a la solicitud presentada.</t>
  </si>
  <si>
    <t>El control no es sostenible en el tiempo</t>
  </si>
  <si>
    <t>110.37.2</t>
  </si>
  <si>
    <t>N/A</t>
  </si>
  <si>
    <t>En Curso</t>
  </si>
  <si>
    <t>El Jefe de la Oficina Asesora Jurídica, cada vez que se elabora la minuta de un contrato, verifica que esta cumpla con los requisitos legales vigentes y que se encuentre debidamente soportada, de conformidad con la modalidad de contratación seleccionada. Antes de pasar al ordenador del gasto para la respectiva firma, solicita y valida las revisiones y autorizaciones de la Dirección Financiera y Administrativa y de la Personería Auxiliar, con el fin de garantizar que el contrato a suscribir se encuentre libre de errores, incumplimientos u omisiones.
Nota:
En los contratos que tengan implicito el arrendamiento de bienes muebles o inmuebles, el proceso responsable de la estructuración del componente técnico deberá verificar la inclusión de la cláusula en la que se ampare siniestros durante la vigencia del contrato.</t>
  </si>
  <si>
    <r>
      <rPr>
        <b/>
        <sz val="12"/>
        <rFont val="Arial"/>
        <family val="2"/>
      </rPr>
      <t>Control de Cambios:</t>
    </r>
    <r>
      <rPr>
        <sz val="12"/>
        <rFont val="Arial"/>
        <family val="2"/>
      </rPr>
      <t xml:space="preserve">
Versión 7.0 (2024/05/06) corresponde a la actualización del Logo Institucional de la Entidad
Versión 7.1 (2024/05/31) corresponde a la inclusión de nuevo riesgo R48 
Versión 7.2 (2024/09/30) corresponde a la eliminación del R2, inclusión del riesgo R9  e inclusión de fila de control de cambios de la vigencia.
Versión 8.0 (2025/12/04) corresponde a la edición y ajuste del control 2 del riesgo R32 y la evaluación de la gestión de riesgos y controles informado por la Oficina de Control Interno mediante Radicado ORFEO 20251200005813 del 31 de enero de 2025</t>
    </r>
  </si>
  <si>
    <t>SG.GL.MR 09 V8.0 F2025/12/04</t>
  </si>
  <si>
    <t>DICIEMBRE 04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</si>
</sst>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0.0%"/>
  </numFmts>
  <fonts count="75" x14ac:knownFonts="1">
    <font>
      <sz val="11"/>
      <color theme="1"/>
      <name val="Calibri"/>
      <family val="2"/>
      <scheme val="minor"/>
    </font>
    <font>
      <sz val="11"/>
      <color theme="1"/>
      <name val="Arial"/>
      <family val="2"/>
    </font>
    <font>
      <sz val="11"/>
      <color theme="1"/>
      <name val="Calibri"/>
      <family val="2"/>
      <scheme val="minor"/>
    </font>
    <font>
      <sz val="11"/>
      <color theme="0"/>
      <name val="Calibri"/>
      <family val="2"/>
      <scheme val="minor"/>
    </font>
    <font>
      <sz val="10"/>
      <name val="Arial"/>
      <family val="2"/>
    </font>
    <font>
      <sz val="10"/>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sz val="11"/>
      <color theme="1"/>
      <name val="Arial Narrow"/>
      <family val="2"/>
    </font>
    <font>
      <b/>
      <sz val="11"/>
      <color theme="1"/>
      <name val="Arial Narrow"/>
      <family val="2"/>
    </font>
    <font>
      <sz val="16"/>
      <color theme="1"/>
      <name val="Calibri"/>
      <family val="2"/>
      <scheme val="minor"/>
    </font>
    <font>
      <sz val="20"/>
      <color rgb="FF000000"/>
      <name val="Arial Narrow"/>
      <family val="2"/>
    </font>
    <font>
      <sz val="20"/>
      <color rgb="FFFFFFFF"/>
      <name val="Arial Narrow"/>
      <family val="2"/>
    </font>
    <font>
      <sz val="11"/>
      <name val="Calibri"/>
      <family val="2"/>
      <scheme val="minor"/>
    </font>
    <font>
      <sz val="24"/>
      <name val="Arial"/>
      <family val="2"/>
    </font>
    <font>
      <sz val="16"/>
      <color rgb="FF000000"/>
      <name val="Arial Narrow"/>
      <family val="2"/>
    </font>
    <font>
      <sz val="10"/>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b/>
      <sz val="22"/>
      <color theme="1"/>
      <name val="Arial"/>
      <family val="2"/>
    </font>
    <font>
      <b/>
      <sz val="18"/>
      <name val="Arial"/>
      <family val="2"/>
    </font>
    <font>
      <b/>
      <sz val="14"/>
      <name val="Arial"/>
      <family val="2"/>
    </font>
    <font>
      <b/>
      <sz val="24"/>
      <color theme="1"/>
      <name val="Arial"/>
      <family val="2"/>
    </font>
    <font>
      <b/>
      <sz val="14"/>
      <color theme="0"/>
      <name val="Arial Narrow"/>
      <family val="2"/>
    </font>
    <font>
      <b/>
      <sz val="12"/>
      <color theme="0"/>
      <name val="Arial Narrow"/>
      <family val="2"/>
    </font>
    <font>
      <sz val="20"/>
      <color theme="0"/>
      <name val="Calibri"/>
      <family val="2"/>
      <scheme val="minor"/>
    </font>
    <font>
      <b/>
      <sz val="14"/>
      <color theme="1"/>
      <name val="Calibri"/>
      <family val="2"/>
      <scheme val="minor"/>
    </font>
    <font>
      <b/>
      <sz val="11"/>
      <color theme="0"/>
      <name val="Arial Narrow"/>
      <family val="2"/>
    </font>
    <font>
      <sz val="18"/>
      <color theme="1"/>
      <name val="Calibri"/>
      <family val="2"/>
      <scheme val="minor"/>
    </font>
    <font>
      <sz val="9"/>
      <color indexed="81"/>
      <name val="Tahoma"/>
      <family val="2"/>
    </font>
    <font>
      <b/>
      <sz val="12"/>
      <color theme="1"/>
      <name val="Calibri"/>
      <family val="2"/>
      <scheme val="minor"/>
    </font>
    <font>
      <sz val="14"/>
      <name val="Arial"/>
      <family val="2"/>
    </font>
    <font>
      <sz val="12"/>
      <name val="Arial"/>
      <family val="2"/>
    </font>
    <font>
      <sz val="12"/>
      <color theme="1"/>
      <name val="Arial"/>
      <family val="2"/>
    </font>
    <font>
      <b/>
      <sz val="12"/>
      <color theme="1"/>
      <name val="Arial"/>
      <family val="2"/>
    </font>
    <font>
      <b/>
      <sz val="18"/>
      <color theme="0"/>
      <name val="Arial"/>
      <family val="2"/>
    </font>
    <font>
      <b/>
      <sz val="14"/>
      <color theme="0"/>
      <name val="Arial"/>
      <family val="2"/>
    </font>
    <font>
      <sz val="11"/>
      <color theme="0"/>
      <name val="Arial"/>
      <family val="2"/>
    </font>
    <font>
      <b/>
      <sz val="12"/>
      <name val="Arial"/>
      <family val="2"/>
    </font>
    <font>
      <b/>
      <sz val="16"/>
      <color theme="0"/>
      <name val="Arial Narrow"/>
      <family val="2"/>
    </font>
    <font>
      <sz val="20"/>
      <color theme="1"/>
      <name val="Arial"/>
      <family val="2"/>
    </font>
    <font>
      <b/>
      <sz val="14"/>
      <color rgb="FF000000"/>
      <name val="Arial Narrow"/>
      <family val="2"/>
    </font>
    <font>
      <b/>
      <sz val="20"/>
      <color theme="1"/>
      <name val="Arial"/>
      <family val="2"/>
    </font>
    <font>
      <b/>
      <sz val="20"/>
      <color rgb="FF000000"/>
      <name val="Arial"/>
      <family val="2"/>
    </font>
    <font>
      <b/>
      <sz val="20"/>
      <color theme="0"/>
      <name val="Arial"/>
      <family val="2"/>
    </font>
    <font>
      <sz val="20"/>
      <color theme="0" tint="-0.499984740745262"/>
      <name val="Arial"/>
      <family val="2"/>
    </font>
    <font>
      <sz val="16"/>
      <color theme="0" tint="-0.499984740745262"/>
      <name val="Calibri"/>
      <family val="2"/>
      <scheme val="minor"/>
    </font>
    <font>
      <sz val="11"/>
      <name val="Arial"/>
      <family val="2"/>
    </font>
    <font>
      <sz val="20"/>
      <color theme="1"/>
      <name val="Calibri"/>
      <family val="2"/>
      <scheme val="minor"/>
    </font>
    <font>
      <u/>
      <sz val="11"/>
      <color theme="10"/>
      <name val="Calibri"/>
      <family val="2"/>
      <scheme val="minor"/>
    </font>
    <font>
      <u/>
      <sz val="14"/>
      <color theme="10"/>
      <name val="Calibri"/>
      <family val="2"/>
      <scheme val="minor"/>
    </font>
    <font>
      <b/>
      <sz val="12"/>
      <color theme="0"/>
      <name val="Arial"/>
      <family val="2"/>
    </font>
    <font>
      <b/>
      <sz val="11"/>
      <color theme="1"/>
      <name val="Calibri"/>
      <family val="2"/>
      <scheme val="minor"/>
    </font>
    <font>
      <sz val="9"/>
      <color theme="1"/>
      <name val="Arial"/>
      <family val="2"/>
    </font>
    <font>
      <sz val="9"/>
      <color theme="1"/>
      <name val="Arial Narrow"/>
      <family val="2"/>
    </font>
    <font>
      <b/>
      <sz val="18"/>
      <color rgb="FF000000"/>
      <name val="Arial"/>
      <family val="2"/>
    </font>
    <font>
      <sz val="8"/>
      <name val="Calibri"/>
      <family val="2"/>
      <scheme val="minor"/>
    </font>
    <font>
      <sz val="8"/>
      <color theme="1"/>
      <name val="Calibri"/>
      <family val="2"/>
      <scheme val="minor"/>
    </font>
    <font>
      <sz val="6"/>
      <color theme="1"/>
      <name val="Calibri"/>
      <family val="2"/>
      <scheme val="minor"/>
    </font>
    <font>
      <sz val="11"/>
      <color theme="1"/>
      <name val="Calibri"/>
      <family val="2"/>
    </font>
    <font>
      <sz val="11"/>
      <color rgb="FF9C0006"/>
      <name val="Calibri"/>
      <family val="2"/>
      <scheme val="minor"/>
    </font>
    <font>
      <sz val="14"/>
      <color theme="1"/>
      <name val="Arial"/>
      <family val="2"/>
    </font>
    <font>
      <b/>
      <sz val="14"/>
      <color theme="1"/>
      <name val="Arial"/>
      <family val="2"/>
    </font>
    <font>
      <sz val="11"/>
      <color rgb="FFFF0000"/>
      <name val="Arial Narrow"/>
      <family val="2"/>
    </font>
    <font>
      <sz val="12"/>
      <color theme="0" tint="-0.499984740745262"/>
      <name val="Arial"/>
      <family val="2"/>
    </font>
    <font>
      <b/>
      <sz val="12"/>
      <color theme="0" tint="-0.499984740745262"/>
      <name val="Arial"/>
      <family val="2"/>
    </font>
  </fonts>
  <fills count="24">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8"/>
      </patternFill>
    </fill>
    <fill>
      <patternFill patternType="solid">
        <fgColor theme="5"/>
        <bgColor indexed="64"/>
      </patternFill>
    </fill>
    <fill>
      <patternFill patternType="solid">
        <fgColor theme="1"/>
        <bgColor indexed="64"/>
      </patternFill>
    </fill>
    <fill>
      <patternFill patternType="solid">
        <fgColor rgb="FFFFC7CE"/>
      </patternFill>
    </fill>
    <fill>
      <patternFill patternType="solid">
        <fgColor rgb="FF123E7F"/>
        <bgColor indexed="64"/>
      </patternFill>
    </fill>
    <fill>
      <patternFill patternType="solid">
        <fgColor rgb="FF0F47AF"/>
        <bgColor indexed="64"/>
      </patternFill>
    </fill>
  </fills>
  <borders count="40">
    <border>
      <left/>
      <right/>
      <top/>
      <bottom/>
      <diagonal/>
    </border>
    <border>
      <left/>
      <right/>
      <top style="thin">
        <color auto="1"/>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theme="0"/>
      </left>
      <right/>
      <top style="medium">
        <color theme="0"/>
      </top>
      <bottom/>
      <diagonal/>
    </border>
    <border>
      <left/>
      <right/>
      <top style="medium">
        <color theme="0"/>
      </top>
      <bottom/>
      <diagonal/>
    </border>
    <border>
      <left style="medium">
        <color theme="0"/>
      </left>
      <right/>
      <top/>
      <bottom/>
      <diagonal/>
    </border>
    <border>
      <left style="medium">
        <color theme="0"/>
      </left>
      <right/>
      <top/>
      <bottom style="medium">
        <color theme="0"/>
      </bottom>
      <diagonal/>
    </border>
    <border>
      <left/>
      <right/>
      <top/>
      <bottom style="medium">
        <color theme="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dashed">
        <color theme="9"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double">
        <color indexed="64"/>
      </right>
      <top/>
      <bottom/>
      <diagonal/>
    </border>
    <border>
      <left/>
      <right style="thin">
        <color indexed="64"/>
      </right>
      <top style="thin">
        <color indexed="64"/>
      </top>
      <bottom style="dashed">
        <color theme="9" tint="-0.24994659260841701"/>
      </bottom>
      <diagonal/>
    </border>
    <border>
      <left/>
      <right style="thin">
        <color indexed="64"/>
      </right>
      <top/>
      <bottom/>
      <diagonal/>
    </border>
    <border>
      <left/>
      <right style="thin">
        <color indexed="64"/>
      </right>
      <top style="dashed">
        <color theme="9" tint="-0.24994659260841701"/>
      </top>
      <bottom style="dashed">
        <color indexed="64"/>
      </bottom>
      <diagonal/>
    </border>
    <border>
      <left/>
      <right/>
      <top style="dashed">
        <color theme="9" tint="-0.24994659260841701"/>
      </top>
      <bottom style="dashed">
        <color indexed="64"/>
      </bottom>
      <diagonal/>
    </border>
    <border>
      <left style="thin">
        <color indexed="64"/>
      </left>
      <right/>
      <top style="thin">
        <color indexed="64"/>
      </top>
      <bottom style="dashed">
        <color theme="9" tint="-0.24994659260841701"/>
      </bottom>
      <diagonal/>
    </border>
    <border>
      <left style="thin">
        <color indexed="64"/>
      </left>
      <right/>
      <top style="dashed">
        <color theme="9" tint="-0.24994659260841701"/>
      </top>
      <bottom style="dashed">
        <color indexed="64"/>
      </bottom>
      <diagonal/>
    </border>
  </borders>
  <cellStyleXfs count="7">
    <xf numFmtId="0" fontId="0" fillId="0" borderId="0"/>
    <xf numFmtId="9" fontId="2" fillId="0" borderId="0" applyFont="0" applyFill="0" applyBorder="0" applyAlignment="0" applyProtection="0"/>
    <xf numFmtId="0" fontId="4" fillId="0" borderId="0"/>
    <xf numFmtId="0" fontId="11" fillId="0" borderId="0"/>
    <xf numFmtId="0" fontId="58" fillId="0" borderId="0" applyNumberFormat="0" applyFill="0" applyBorder="0" applyAlignment="0" applyProtection="0"/>
    <xf numFmtId="0" fontId="3" fillId="18" borderId="0" applyNumberFormat="0" applyBorder="0" applyAlignment="0" applyProtection="0"/>
    <xf numFmtId="0" fontId="69" fillId="21" borderId="0" applyNumberFormat="0" applyBorder="0" applyAlignment="0" applyProtection="0"/>
  </cellStyleXfs>
  <cellXfs count="490">
    <xf numFmtId="0" fontId="0" fillId="0" borderId="0" xfId="0"/>
    <xf numFmtId="0" fontId="0" fillId="2" borderId="0" xfId="0" applyFill="1"/>
    <xf numFmtId="0" fontId="5" fillId="2" borderId="2" xfId="2" applyFont="1" applyFill="1" applyBorder="1"/>
    <xf numFmtId="0" fontId="5" fillId="2" borderId="0" xfId="2" applyFont="1" applyFill="1"/>
    <xf numFmtId="0" fontId="10" fillId="2" borderId="0" xfId="2" applyFont="1" applyFill="1" applyAlignment="1">
      <alignment horizontal="left" vertical="center" wrapText="1"/>
    </xf>
    <xf numFmtId="0" fontId="5" fillId="2" borderId="0" xfId="2" applyFont="1" applyFill="1" applyAlignment="1">
      <alignment horizontal="left" vertical="center" wrapText="1"/>
    </xf>
    <xf numFmtId="0" fontId="5" fillId="2" borderId="0" xfId="2" quotePrefix="1" applyFont="1" applyFill="1" applyAlignment="1">
      <alignment horizontal="left" vertical="center" wrapText="1"/>
    </xf>
    <xf numFmtId="0" fontId="12" fillId="2" borderId="0" xfId="0" applyFont="1" applyFill="1" applyAlignment="1">
      <alignment horizontal="left" vertical="center" wrapText="1"/>
    </xf>
    <xf numFmtId="0" fontId="13" fillId="2" borderId="0" xfId="0" applyFont="1" applyFill="1" applyAlignment="1">
      <alignment horizontal="left" vertical="top" wrapText="1"/>
    </xf>
    <xf numFmtId="0" fontId="5" fillId="2" borderId="6" xfId="2" applyFont="1" applyFill="1" applyBorder="1"/>
    <xf numFmtId="0" fontId="5" fillId="2" borderId="7" xfId="2" applyFont="1" applyFill="1" applyBorder="1"/>
    <xf numFmtId="0" fontId="16" fillId="2" borderId="0" xfId="0" applyFont="1" applyFill="1" applyAlignment="1">
      <alignment vertical="center"/>
    </xf>
    <xf numFmtId="0" fontId="19" fillId="2" borderId="0" xfId="0" applyFont="1" applyFill="1"/>
    <xf numFmtId="0" fontId="15" fillId="2" borderId="0" xfId="0" applyFont="1" applyFill="1" applyAlignment="1">
      <alignment horizontal="left" vertical="center"/>
    </xf>
    <xf numFmtId="0" fontId="21" fillId="2" borderId="0" xfId="0" applyFont="1" applyFill="1" applyAlignment="1">
      <alignment horizontal="justify" vertical="center" wrapText="1" readingOrder="1"/>
    </xf>
    <xf numFmtId="0" fontId="22" fillId="2" borderId="0" xfId="0" applyFont="1" applyFill="1"/>
    <xf numFmtId="0" fontId="3" fillId="2" borderId="0" xfId="0" applyFont="1" applyFill="1"/>
    <xf numFmtId="0" fontId="15" fillId="2" borderId="0" xfId="0" applyFont="1" applyFill="1" applyAlignment="1">
      <alignment vertical="center"/>
    </xf>
    <xf numFmtId="0" fontId="0" fillId="2" borderId="3" xfId="0" applyFill="1" applyBorder="1"/>
    <xf numFmtId="0" fontId="0" fillId="2" borderId="8" xfId="0" applyFill="1" applyBorder="1"/>
    <xf numFmtId="0" fontId="0" fillId="17" borderId="0" xfId="0" applyFill="1"/>
    <xf numFmtId="0" fontId="3" fillId="17" borderId="0" xfId="0" applyFont="1" applyFill="1"/>
    <xf numFmtId="0" fontId="34" fillId="17" borderId="0" xfId="0" applyFont="1" applyFill="1" applyAlignment="1">
      <alignment vertical="center" wrapText="1"/>
    </xf>
    <xf numFmtId="0" fontId="35" fillId="17" borderId="0" xfId="0" applyFont="1" applyFill="1" applyAlignment="1">
      <alignment horizontal="center"/>
    </xf>
    <xf numFmtId="0" fontId="0" fillId="2" borderId="3" xfId="0" applyFill="1" applyBorder="1" applyAlignment="1">
      <alignment horizontal="left"/>
    </xf>
    <xf numFmtId="0" fontId="0" fillId="0" borderId="9" xfId="0" applyBorder="1"/>
    <xf numFmtId="0" fontId="0" fillId="0" borderId="10" xfId="0" applyBorder="1"/>
    <xf numFmtId="0" fontId="0" fillId="0" borderId="11" xfId="0" applyBorder="1"/>
    <xf numFmtId="0" fontId="37" fillId="0" borderId="2" xfId="0" applyFont="1" applyBorder="1" applyAlignment="1">
      <alignment vertical="center"/>
    </xf>
    <xf numFmtId="0" fontId="37" fillId="0" borderId="0" xfId="0" applyFont="1" applyAlignment="1">
      <alignment vertical="center"/>
    </xf>
    <xf numFmtId="0" fontId="0" fillId="0" borderId="3" xfId="0" applyBorder="1"/>
    <xf numFmtId="0" fontId="3" fillId="0" borderId="0" xfId="0" applyFont="1"/>
    <xf numFmtId="0" fontId="3" fillId="0" borderId="3" xfId="0" applyFont="1" applyBorder="1"/>
    <xf numFmtId="0" fontId="34" fillId="0" borderId="0" xfId="0" applyFont="1" applyAlignment="1">
      <alignment vertical="center" wrapText="1"/>
    </xf>
    <xf numFmtId="0" fontId="34" fillId="0" borderId="3" xfId="0" applyFont="1" applyBorder="1" applyAlignment="1">
      <alignment vertical="center" wrapText="1"/>
    </xf>
    <xf numFmtId="0" fontId="0" fillId="0" borderId="7" xfId="0" applyBorder="1"/>
    <xf numFmtId="0" fontId="34" fillId="0" borderId="7" xfId="0" applyFont="1" applyBorder="1" applyAlignment="1">
      <alignment vertical="center" wrapText="1"/>
    </xf>
    <xf numFmtId="0" fontId="34" fillId="0" borderId="8" xfId="0" applyFont="1" applyBorder="1" applyAlignment="1">
      <alignment vertical="center" wrapText="1"/>
    </xf>
    <xf numFmtId="0" fontId="39" fillId="17" borderId="0" xfId="0" applyFont="1" applyFill="1" applyAlignment="1">
      <alignment wrapText="1"/>
    </xf>
    <xf numFmtId="0" fontId="39" fillId="17" borderId="0" xfId="0" applyFont="1" applyFill="1" applyAlignment="1">
      <alignment vertical="center" wrapText="1"/>
    </xf>
    <xf numFmtId="0" fontId="0" fillId="0" borderId="2" xfId="0" applyBorder="1"/>
    <xf numFmtId="0" fontId="0" fillId="0" borderId="6" xfId="0" applyBorder="1"/>
    <xf numFmtId="0" fontId="5" fillId="2" borderId="2" xfId="2" applyFont="1" applyFill="1" applyBorder="1" applyAlignment="1">
      <alignment horizontal="left" vertical="top" wrapText="1"/>
    </xf>
    <xf numFmtId="0" fontId="5" fillId="2" borderId="0" xfId="2" applyFont="1" applyFill="1" applyAlignment="1">
      <alignment horizontal="left" vertical="top" wrapText="1"/>
    </xf>
    <xf numFmtId="0" fontId="33" fillId="15" borderId="29" xfId="0" applyFont="1" applyFill="1" applyBorder="1" applyAlignment="1">
      <alignment horizontal="center" vertical="center" wrapText="1" readingOrder="1"/>
    </xf>
    <xf numFmtId="0" fontId="23" fillId="16" borderId="29" xfId="0" applyFont="1" applyFill="1" applyBorder="1" applyAlignment="1">
      <alignment horizontal="center" vertical="center" wrapText="1" readingOrder="1"/>
    </xf>
    <xf numFmtId="0" fontId="24" fillId="2" borderId="29" xfId="0" applyFont="1" applyFill="1" applyBorder="1" applyAlignment="1">
      <alignment horizontal="justify" vertical="center" wrapText="1" readingOrder="1"/>
    </xf>
    <xf numFmtId="9" fontId="23" fillId="16" borderId="29" xfId="0" applyNumberFormat="1" applyFont="1" applyFill="1" applyBorder="1" applyAlignment="1">
      <alignment horizontal="center" vertical="center" wrapText="1" readingOrder="1"/>
    </xf>
    <xf numFmtId="0" fontId="24" fillId="16" borderId="29" xfId="0" applyFont="1" applyFill="1" applyBorder="1" applyAlignment="1">
      <alignment horizontal="center" vertical="center" wrapText="1" readingOrder="1"/>
    </xf>
    <xf numFmtId="0" fontId="20" fillId="2" borderId="29" xfId="0" applyFont="1" applyFill="1" applyBorder="1" applyAlignment="1">
      <alignment horizontal="center" vertical="center" wrapText="1"/>
    </xf>
    <xf numFmtId="0" fontId="50" fillId="10" borderId="29" xfId="0" applyFont="1" applyFill="1" applyBorder="1" applyAlignment="1">
      <alignment horizontal="center" vertical="center" wrapText="1" readingOrder="1"/>
    </xf>
    <xf numFmtId="0" fontId="17" fillId="9" borderId="29" xfId="0" applyFont="1" applyFill="1" applyBorder="1" applyAlignment="1">
      <alignment horizontal="center" vertical="center" wrapText="1" readingOrder="1"/>
    </xf>
    <xf numFmtId="0" fontId="17" fillId="0" borderId="29" xfId="0" applyFont="1" applyBorder="1" applyAlignment="1">
      <alignment horizontal="justify" vertical="center" wrapText="1" readingOrder="1"/>
    </xf>
    <xf numFmtId="9" fontId="17" fillId="0" borderId="29" xfId="0" applyNumberFormat="1" applyFont="1" applyBorder="1" applyAlignment="1">
      <alignment horizontal="center" vertical="center" wrapText="1" readingOrder="1"/>
    </xf>
    <xf numFmtId="0" fontId="17" fillId="11" borderId="29" xfId="0" applyFont="1" applyFill="1" applyBorder="1" applyAlignment="1">
      <alignment horizontal="center" vertical="center" wrapText="1" readingOrder="1"/>
    </xf>
    <xf numFmtId="0" fontId="17" fillId="12" borderId="29" xfId="0" applyFont="1" applyFill="1" applyBorder="1" applyAlignment="1">
      <alignment horizontal="center" vertical="center" wrapText="1" readingOrder="1"/>
    </xf>
    <xf numFmtId="0" fontId="17" fillId="13" borderId="29" xfId="0" applyFont="1" applyFill="1" applyBorder="1" applyAlignment="1">
      <alignment horizontal="center" vertical="center" wrapText="1" readingOrder="1"/>
    </xf>
    <xf numFmtId="0" fontId="18" fillId="4" borderId="29" xfId="0" applyFont="1" applyFill="1" applyBorder="1" applyAlignment="1">
      <alignment horizontal="center" vertical="center" wrapText="1" readingOrder="1"/>
    </xf>
    <xf numFmtId="0" fontId="49" fillId="2" borderId="0" xfId="0" applyFont="1" applyFill="1"/>
    <xf numFmtId="0" fontId="49" fillId="0" borderId="0" xfId="0" applyFont="1"/>
    <xf numFmtId="0" fontId="49" fillId="2" borderId="0" xfId="0" applyFont="1" applyFill="1" applyAlignment="1">
      <alignment vertical="center"/>
    </xf>
    <xf numFmtId="0" fontId="54" fillId="2" borderId="0" xfId="0" applyFont="1" applyFill="1" applyAlignment="1">
      <alignment vertical="center"/>
    </xf>
    <xf numFmtId="0" fontId="55" fillId="2" borderId="0" xfId="0" applyFont="1" applyFill="1" applyAlignment="1">
      <alignment vertical="center"/>
    </xf>
    <xf numFmtId="9" fontId="42" fillId="0" borderId="18" xfId="1" applyFont="1" applyBorder="1" applyAlignment="1" applyProtection="1">
      <alignment horizontal="center" vertical="center"/>
      <protection hidden="1"/>
    </xf>
    <xf numFmtId="0" fontId="0" fillId="0" borderId="33" xfId="0" applyBorder="1"/>
    <xf numFmtId="0" fontId="50" fillId="16" borderId="29" xfId="0" applyFont="1" applyFill="1" applyBorder="1" applyAlignment="1">
      <alignment horizontal="center" vertical="center" wrapText="1" readingOrder="1"/>
    </xf>
    <xf numFmtId="0" fontId="57" fillId="0" borderId="0" xfId="0" applyFont="1"/>
    <xf numFmtId="0" fontId="17" fillId="0" borderId="29" xfId="0" applyFont="1" applyBorder="1" applyAlignment="1">
      <alignment horizontal="center" vertical="center" wrapText="1" readingOrder="1"/>
    </xf>
    <xf numFmtId="0" fontId="14" fillId="2" borderId="0" xfId="0" applyFont="1" applyFill="1"/>
    <xf numFmtId="0" fontId="14" fillId="0" borderId="0" xfId="0" applyFont="1"/>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center"/>
    </xf>
    <xf numFmtId="0" fontId="1" fillId="2" borderId="0" xfId="0" applyFont="1" applyFill="1"/>
    <xf numFmtId="0" fontId="1" fillId="2" borderId="1" xfId="0" applyFont="1" applyFill="1" applyBorder="1" applyAlignment="1">
      <alignment vertical="center"/>
    </xf>
    <xf numFmtId="0" fontId="1" fillId="2" borderId="0" xfId="0" applyFont="1" applyFill="1" applyAlignment="1">
      <alignment vertical="center"/>
    </xf>
    <xf numFmtId="0" fontId="15" fillId="0" borderId="0" xfId="0" applyFont="1" applyAlignment="1">
      <alignment horizontal="center" vertical="center"/>
    </xf>
    <xf numFmtId="0" fontId="30" fillId="16" borderId="18" xfId="0" applyFont="1" applyFill="1" applyBorder="1" applyAlignment="1">
      <alignment horizontal="center" vertical="center" wrapText="1"/>
    </xf>
    <xf numFmtId="0" fontId="15" fillId="2" borderId="0" xfId="0" applyFont="1" applyFill="1" applyAlignment="1">
      <alignment horizontal="center" vertical="center"/>
    </xf>
    <xf numFmtId="0" fontId="15" fillId="3" borderId="0" xfId="0" applyFont="1" applyFill="1" applyAlignment="1">
      <alignment horizontal="center" vertical="center"/>
    </xf>
    <xf numFmtId="0" fontId="27" fillId="0" borderId="0" xfId="0" applyFont="1" applyAlignment="1">
      <alignment vertical="center"/>
    </xf>
    <xf numFmtId="0" fontId="42" fillId="0" borderId="18" xfId="0" applyFont="1" applyBorder="1" applyAlignment="1">
      <alignment horizontal="center" vertical="center"/>
    </xf>
    <xf numFmtId="0" fontId="42" fillId="0" borderId="18" xfId="0" applyFont="1" applyBorder="1" applyAlignment="1">
      <alignment horizontal="center" vertical="center" textRotation="90"/>
    </xf>
    <xf numFmtId="0" fontId="27" fillId="2" borderId="0" xfId="0" applyFont="1" applyFill="1" applyAlignment="1">
      <alignment vertical="center"/>
    </xf>
    <xf numFmtId="0" fontId="14" fillId="0" borderId="0" xfId="0" applyFont="1" applyAlignment="1">
      <alignment horizontal="center" vertical="center"/>
    </xf>
    <xf numFmtId="0" fontId="14" fillId="0" borderId="0" xfId="0" applyFont="1" applyAlignment="1">
      <alignment horizontal="center"/>
    </xf>
    <xf numFmtId="0" fontId="42" fillId="0" borderId="18" xfId="0" applyFont="1" applyBorder="1" applyAlignment="1">
      <alignment horizontal="justify" vertical="center" wrapText="1"/>
    </xf>
    <xf numFmtId="0" fontId="42" fillId="2" borderId="18" xfId="0" applyFont="1" applyFill="1" applyBorder="1" applyAlignment="1" applyProtection="1">
      <alignment horizontal="center" vertical="center" textRotation="90"/>
      <protection locked="0"/>
    </xf>
    <xf numFmtId="0" fontId="42" fillId="2" borderId="18" xfId="0" applyFont="1" applyFill="1" applyBorder="1" applyAlignment="1">
      <alignment horizontal="justify" vertical="center" wrapText="1"/>
    </xf>
    <xf numFmtId="0" fontId="42" fillId="2" borderId="18" xfId="0" applyFont="1" applyFill="1" applyBorder="1" applyAlignment="1">
      <alignment horizontal="center" vertical="center" textRotation="90"/>
    </xf>
    <xf numFmtId="0" fontId="8" fillId="0" borderId="0" xfId="0" applyFont="1" applyAlignment="1">
      <alignment horizontal="center" vertical="center"/>
    </xf>
    <xf numFmtId="0" fontId="8" fillId="0" borderId="0" xfId="0" applyFont="1"/>
    <xf numFmtId="0" fontId="8" fillId="0" borderId="0" xfId="0" applyFont="1" applyAlignment="1">
      <alignment horizontal="center"/>
    </xf>
    <xf numFmtId="0" fontId="0" fillId="0" borderId="0" xfId="0" applyAlignment="1">
      <alignment horizontal="left"/>
    </xf>
    <xf numFmtId="0" fontId="61" fillId="0" borderId="0" xfId="0" applyFont="1"/>
    <xf numFmtId="9" fontId="0" fillId="0" borderId="0" xfId="1" applyFont="1"/>
    <xf numFmtId="0" fontId="42" fillId="2" borderId="18" xfId="0" applyFont="1" applyFill="1" applyBorder="1" applyAlignment="1">
      <alignment horizontal="center" vertical="center" textRotation="90" wrapText="1"/>
    </xf>
    <xf numFmtId="0" fontId="62" fillId="2" borderId="0" xfId="0" applyFont="1" applyFill="1"/>
    <xf numFmtId="9" fontId="62" fillId="2" borderId="18" xfId="1" applyFont="1" applyFill="1" applyBorder="1" applyAlignment="1" applyProtection="1">
      <alignment horizontal="center" vertical="center"/>
      <protection locked="0"/>
    </xf>
    <xf numFmtId="0" fontId="13" fillId="0" borderId="0" xfId="0" applyFont="1"/>
    <xf numFmtId="0" fontId="63" fillId="0" borderId="0" xfId="0" applyFont="1"/>
    <xf numFmtId="164" fontId="0" fillId="0" borderId="0" xfId="0" applyNumberFormat="1"/>
    <xf numFmtId="165" fontId="43" fillId="0" borderId="27" xfId="1" applyNumberFormat="1" applyFont="1" applyFill="1" applyBorder="1" applyAlignment="1" applyProtection="1">
      <alignment horizontal="center" vertical="center" wrapText="1"/>
      <protection hidden="1"/>
    </xf>
    <xf numFmtId="0" fontId="0" fillId="0" borderId="0" xfId="0" applyAlignment="1">
      <alignment horizontal="center"/>
    </xf>
    <xf numFmtId="9" fontId="0" fillId="0" borderId="0" xfId="0" applyNumberFormat="1"/>
    <xf numFmtId="165" fontId="1" fillId="2" borderId="0" xfId="0" applyNumberFormat="1" applyFont="1" applyFill="1"/>
    <xf numFmtId="165" fontId="14" fillId="0" borderId="0" xfId="0" applyNumberFormat="1" applyFont="1"/>
    <xf numFmtId="0" fontId="43" fillId="0" borderId="28" xfId="0" applyFont="1" applyBorder="1" applyAlignment="1" applyProtection="1">
      <alignment horizontal="center" vertical="center"/>
      <protection hidden="1"/>
    </xf>
    <xf numFmtId="0" fontId="29" fillId="16" borderId="18" xfId="0" applyFont="1" applyFill="1" applyBorder="1" applyAlignment="1">
      <alignment horizontal="right" vertical="center"/>
    </xf>
    <xf numFmtId="0" fontId="0" fillId="8" borderId="0" xfId="0" applyFill="1"/>
    <xf numFmtId="0" fontId="3" fillId="4" borderId="0" xfId="0" applyFont="1" applyFill="1"/>
    <xf numFmtId="0" fontId="3" fillId="19" borderId="0" xfId="0" applyFont="1" applyFill="1"/>
    <xf numFmtId="164" fontId="19" fillId="11" borderId="0" xfId="0" applyNumberFormat="1" applyFont="1" applyFill="1"/>
    <xf numFmtId="0" fontId="0" fillId="11" borderId="0" xfId="0" applyFill="1"/>
    <xf numFmtId="0" fontId="66" fillId="0" borderId="0" xfId="0" applyFont="1"/>
    <xf numFmtId="0" fontId="0" fillId="20" borderId="0" xfId="0" applyFill="1"/>
    <xf numFmtId="9" fontId="0" fillId="20" borderId="0" xfId="1" applyFont="1" applyFill="1"/>
    <xf numFmtId="0" fontId="67" fillId="0" borderId="0" xfId="0" applyFont="1"/>
    <xf numFmtId="9" fontId="68" fillId="0" borderId="18" xfId="1" applyFont="1" applyFill="1" applyBorder="1" applyAlignment="1">
      <alignment horizontal="right" vertical="center" wrapText="1"/>
    </xf>
    <xf numFmtId="0" fontId="3" fillId="4" borderId="18" xfId="0" applyFont="1" applyFill="1" applyBorder="1"/>
    <xf numFmtId="164" fontId="19" fillId="9" borderId="0" xfId="0" applyNumberFormat="1" applyFont="1" applyFill="1"/>
    <xf numFmtId="0" fontId="19" fillId="13" borderId="0" xfId="0" applyFont="1" applyFill="1"/>
    <xf numFmtId="9" fontId="68" fillId="0" borderId="28" xfId="1" applyFont="1" applyFill="1" applyBorder="1" applyAlignment="1">
      <alignment horizontal="right" vertical="center" wrapText="1"/>
    </xf>
    <xf numFmtId="0" fontId="19" fillId="8" borderId="0" xfId="0" applyFont="1" applyFill="1"/>
    <xf numFmtId="0" fontId="0" fillId="8" borderId="18" xfId="0" applyFill="1" applyBorder="1"/>
    <xf numFmtId="164" fontId="19" fillId="9" borderId="18" xfId="0" applyNumberFormat="1" applyFont="1" applyFill="1" applyBorder="1"/>
    <xf numFmtId="0" fontId="3" fillId="19" borderId="18" xfId="0" applyFont="1" applyFill="1" applyBorder="1"/>
    <xf numFmtId="9" fontId="42" fillId="0" borderId="27" xfId="0" applyNumberFormat="1" applyFont="1" applyBorder="1" applyAlignment="1" applyProtection="1">
      <alignment vertical="center"/>
      <protection hidden="1"/>
    </xf>
    <xf numFmtId="9" fontId="42" fillId="0" borderId="28" xfId="0" applyNumberFormat="1" applyFont="1" applyBorder="1" applyAlignment="1" applyProtection="1">
      <alignment vertical="center"/>
      <protection hidden="1"/>
    </xf>
    <xf numFmtId="9" fontId="42" fillId="0" borderId="17" xfId="0" applyNumberFormat="1" applyFont="1" applyBorder="1" applyAlignment="1" applyProtection="1">
      <alignment vertical="center"/>
      <protection hidden="1"/>
    </xf>
    <xf numFmtId="165" fontId="42" fillId="0" borderId="27" xfId="0" applyNumberFormat="1" applyFont="1" applyBorder="1" applyAlignment="1" applyProtection="1">
      <alignment vertical="center"/>
      <protection hidden="1"/>
    </xf>
    <xf numFmtId="165" fontId="42" fillId="0" borderId="28" xfId="0" applyNumberFormat="1" applyFont="1" applyBorder="1" applyAlignment="1" applyProtection="1">
      <alignment vertical="center"/>
      <protection hidden="1"/>
    </xf>
    <xf numFmtId="165" fontId="42" fillId="0" borderId="17" xfId="0" applyNumberFormat="1" applyFont="1" applyBorder="1" applyAlignment="1" applyProtection="1">
      <alignment vertical="center"/>
      <protection hidden="1"/>
    </xf>
    <xf numFmtId="0" fontId="0" fillId="0" borderId="35" xfId="0" applyBorder="1" applyAlignment="1">
      <alignment horizontal="center"/>
    </xf>
    <xf numFmtId="0" fontId="0" fillId="6" borderId="0" xfId="0" applyFill="1"/>
    <xf numFmtId="9" fontId="3" fillId="18" borderId="0" xfId="5" applyNumberFormat="1"/>
    <xf numFmtId="164" fontId="19" fillId="9" borderId="18" xfId="0" applyNumberFormat="1" applyFont="1" applyFill="1" applyBorder="1" applyAlignment="1">
      <alignment wrapText="1"/>
    </xf>
    <xf numFmtId="0" fontId="0" fillId="8" borderId="18" xfId="0" applyFill="1" applyBorder="1" applyAlignment="1">
      <alignment wrapText="1"/>
    </xf>
    <xf numFmtId="0" fontId="3" fillId="19" borderId="18" xfId="0" applyFont="1" applyFill="1" applyBorder="1" applyAlignment="1">
      <alignment wrapText="1"/>
    </xf>
    <xf numFmtId="0" fontId="3" fillId="4" borderId="18" xfId="0" applyFont="1" applyFill="1" applyBorder="1" applyAlignment="1">
      <alignment wrapText="1"/>
    </xf>
    <xf numFmtId="0" fontId="45" fillId="22" borderId="18" xfId="0" applyFont="1" applyFill="1" applyBorder="1" applyAlignment="1">
      <alignment horizontal="center" vertical="center" textRotation="90"/>
    </xf>
    <xf numFmtId="0" fontId="45" fillId="22" borderId="23" xfId="0" applyFont="1" applyFill="1" applyBorder="1" applyAlignment="1">
      <alignment horizontal="center" vertical="center" textRotation="90" wrapText="1"/>
    </xf>
    <xf numFmtId="0" fontId="70" fillId="0" borderId="18" xfId="0" applyFont="1" applyBorder="1" applyAlignment="1">
      <alignment horizontal="center" vertical="center"/>
    </xf>
    <xf numFmtId="0" fontId="70" fillId="2" borderId="18" xfId="0" applyFont="1" applyFill="1" applyBorder="1" applyAlignment="1" applyProtection="1">
      <alignment horizontal="justify" vertical="center" wrapText="1"/>
      <protection locked="0"/>
    </xf>
    <xf numFmtId="0" fontId="70" fillId="2" borderId="18" xfId="0" applyFont="1" applyFill="1" applyBorder="1" applyAlignment="1">
      <alignment horizontal="center" vertical="center"/>
    </xf>
    <xf numFmtId="0" fontId="70" fillId="2" borderId="18" xfId="0" applyFont="1" applyFill="1" applyBorder="1" applyAlignment="1">
      <alignment horizontal="justify" vertical="center" wrapText="1"/>
    </xf>
    <xf numFmtId="0" fontId="28" fillId="2" borderId="19" xfId="0" applyFont="1" applyFill="1" applyBorder="1" applyAlignment="1">
      <alignment vertical="center"/>
    </xf>
    <xf numFmtId="0" fontId="28" fillId="2" borderId="1" xfId="0" applyFont="1" applyFill="1" applyBorder="1" applyAlignment="1">
      <alignment vertical="center"/>
    </xf>
    <xf numFmtId="0" fontId="14" fillId="2" borderId="32" xfId="0" applyFont="1" applyFill="1" applyBorder="1"/>
    <xf numFmtId="0" fontId="28" fillId="2" borderId="20" xfId="0" applyFont="1" applyFill="1" applyBorder="1" applyAlignment="1">
      <alignment vertical="center"/>
    </xf>
    <xf numFmtId="0" fontId="28" fillId="2" borderId="0" xfId="0" applyFont="1" applyFill="1" applyAlignment="1">
      <alignment vertical="center"/>
    </xf>
    <xf numFmtId="0" fontId="14" fillId="2" borderId="35" xfId="0" applyFont="1" applyFill="1" applyBorder="1"/>
    <xf numFmtId="0" fontId="28" fillId="2" borderId="21" xfId="0" applyFont="1" applyFill="1" applyBorder="1" applyAlignment="1">
      <alignment vertical="center"/>
    </xf>
    <xf numFmtId="0" fontId="28" fillId="2" borderId="4" xfId="0" applyFont="1" applyFill="1" applyBorder="1" applyAlignment="1">
      <alignment vertical="center"/>
    </xf>
    <xf numFmtId="0" fontId="28" fillId="2" borderId="22" xfId="0" applyFont="1" applyFill="1" applyBorder="1" applyAlignment="1">
      <alignment vertical="center"/>
    </xf>
    <xf numFmtId="0" fontId="60" fillId="22" borderId="23" xfId="0" applyFont="1" applyFill="1" applyBorder="1" applyAlignment="1">
      <alignment horizontal="center" vertical="center"/>
    </xf>
    <xf numFmtId="0" fontId="59" fillId="2" borderId="4" xfId="4" applyFont="1" applyFill="1" applyBorder="1" applyAlignment="1" applyProtection="1">
      <alignment vertical="center"/>
    </xf>
    <xf numFmtId="0" fontId="42" fillId="2" borderId="4" xfId="0" applyFont="1" applyFill="1" applyBorder="1" applyAlignment="1">
      <alignment vertical="center"/>
    </xf>
    <xf numFmtId="0" fontId="62" fillId="2" borderId="4" xfId="0" applyFont="1" applyFill="1" applyBorder="1" applyAlignment="1">
      <alignment vertical="center"/>
    </xf>
    <xf numFmtId="0" fontId="14" fillId="0" borderId="4" xfId="0" applyFont="1" applyBorder="1"/>
    <xf numFmtId="165" fontId="42" fillId="2" borderId="4" xfId="0" applyNumberFormat="1" applyFont="1" applyFill="1" applyBorder="1" applyAlignment="1">
      <alignment vertical="center"/>
    </xf>
    <xf numFmtId="0" fontId="14" fillId="0" borderId="22" xfId="0" applyFont="1" applyBorder="1"/>
    <xf numFmtId="0" fontId="35" fillId="17" borderId="0" xfId="0" applyFont="1" applyFill="1" applyAlignment="1">
      <alignment horizontal="center"/>
    </xf>
    <xf numFmtId="0" fontId="39" fillId="0" borderId="9" xfId="0" applyFont="1" applyBorder="1" applyAlignment="1">
      <alignment horizontal="center" vertical="center" wrapText="1"/>
    </xf>
    <xf numFmtId="0" fontId="39" fillId="0" borderId="6" xfId="0" applyFont="1" applyBorder="1" applyAlignment="1">
      <alignment horizontal="center" vertical="center" wrapText="1"/>
    </xf>
    <xf numFmtId="0" fontId="5" fillId="2" borderId="2" xfId="2" applyFont="1" applyFill="1" applyBorder="1" applyAlignment="1">
      <alignment horizontal="left" vertical="top" wrapText="1"/>
    </xf>
    <xf numFmtId="0" fontId="5" fillId="2" borderId="0" xfId="2" applyFont="1" applyFill="1" applyAlignment="1">
      <alignment horizontal="left" vertical="top" wrapText="1"/>
    </xf>
    <xf numFmtId="0" fontId="7" fillId="2" borderId="5" xfId="0" applyFont="1" applyFill="1" applyBorder="1" applyAlignment="1">
      <alignment horizontal="left" vertical="center" wrapText="1"/>
    </xf>
    <xf numFmtId="0" fontId="8" fillId="2" borderId="5" xfId="2" applyFont="1" applyFill="1" applyBorder="1" applyAlignment="1">
      <alignment horizontal="left" vertical="center" wrapText="1"/>
    </xf>
    <xf numFmtId="0" fontId="7" fillId="2" borderId="5" xfId="3" applyFont="1" applyFill="1" applyBorder="1" applyAlignment="1">
      <alignment horizontal="left" vertical="top" wrapText="1" readingOrder="1"/>
    </xf>
    <xf numFmtId="0" fontId="32" fillId="15" borderId="9" xfId="2" applyFont="1" applyFill="1" applyBorder="1" applyAlignment="1">
      <alignment horizontal="center" vertical="center" wrapText="1"/>
    </xf>
    <xf numFmtId="0" fontId="32" fillId="15" borderId="10" xfId="2" applyFont="1" applyFill="1" applyBorder="1" applyAlignment="1">
      <alignment horizontal="center" vertical="center" wrapText="1"/>
    </xf>
    <xf numFmtId="0" fontId="32" fillId="15" borderId="11" xfId="2" applyFont="1" applyFill="1" applyBorder="1" applyAlignment="1">
      <alignment horizontal="center" vertical="center" wrapText="1"/>
    </xf>
    <xf numFmtId="0" fontId="8" fillId="0" borderId="2" xfId="2" quotePrefix="1" applyFont="1" applyBorder="1" applyAlignment="1">
      <alignment horizontal="left" vertical="center" wrapText="1"/>
    </xf>
    <xf numFmtId="0" fontId="8" fillId="0" borderId="0" xfId="2" quotePrefix="1" applyFont="1" applyAlignment="1">
      <alignment horizontal="left" vertical="center" wrapText="1"/>
    </xf>
    <xf numFmtId="0" fontId="8" fillId="0" borderId="3" xfId="2" quotePrefix="1" applyFont="1" applyBorder="1" applyAlignment="1">
      <alignment horizontal="left" vertical="center" wrapText="1"/>
    </xf>
    <xf numFmtId="0" fontId="36" fillId="15" borderId="5" xfId="3" applyFont="1" applyFill="1" applyBorder="1" applyAlignment="1">
      <alignment horizontal="left" vertical="center" wrapText="1"/>
    </xf>
    <xf numFmtId="0" fontId="6" fillId="2" borderId="2" xfId="2" quotePrefix="1" applyFont="1" applyFill="1" applyBorder="1" applyAlignment="1">
      <alignment horizontal="left" vertical="top" wrapText="1"/>
    </xf>
    <xf numFmtId="0" fontId="6" fillId="2" borderId="0" xfId="2" quotePrefix="1" applyFont="1" applyFill="1" applyAlignment="1">
      <alignment horizontal="left" vertical="top" wrapText="1"/>
    </xf>
    <xf numFmtId="0" fontId="8" fillId="0" borderId="2" xfId="2" quotePrefix="1" applyFont="1" applyBorder="1" applyAlignment="1">
      <alignment horizontal="left" vertical="top" wrapText="1"/>
    </xf>
    <xf numFmtId="0" fontId="8" fillId="0" borderId="0" xfId="2" quotePrefix="1" applyFont="1" applyAlignment="1">
      <alignment horizontal="left" vertical="top" wrapText="1"/>
    </xf>
    <xf numFmtId="0" fontId="36" fillId="15" borderId="5" xfId="2" applyFont="1" applyFill="1" applyBorder="1" applyAlignment="1">
      <alignment horizontal="left" vertical="center"/>
    </xf>
    <xf numFmtId="0" fontId="8" fillId="2" borderId="2" xfId="2" quotePrefix="1" applyFont="1" applyFill="1" applyBorder="1" applyAlignment="1">
      <alignment horizontal="left" vertical="center" wrapText="1"/>
    </xf>
    <xf numFmtId="0" fontId="8" fillId="2" borderId="0" xfId="2" quotePrefix="1" applyFont="1" applyFill="1" applyAlignment="1">
      <alignment horizontal="left" vertical="center" wrapText="1"/>
    </xf>
    <xf numFmtId="0" fontId="8" fillId="2" borderId="3" xfId="2" quotePrefix="1" applyFont="1" applyFill="1" applyBorder="1" applyAlignment="1">
      <alignment horizontal="left" vertical="center" wrapText="1"/>
    </xf>
    <xf numFmtId="0" fontId="0" fillId="0" borderId="0" xfId="0" applyAlignment="1">
      <alignment horizontal="center"/>
    </xf>
    <xf numFmtId="9" fontId="42" fillId="0" borderId="27" xfId="0" applyNumberFormat="1" applyFont="1" applyBorder="1" applyAlignment="1" applyProtection="1">
      <alignment horizontal="center" vertical="center"/>
      <protection hidden="1"/>
    </xf>
    <xf numFmtId="9" fontId="42" fillId="0" borderId="28" xfId="0" applyNumberFormat="1" applyFont="1" applyBorder="1" applyAlignment="1" applyProtection="1">
      <alignment horizontal="center" vertical="center"/>
      <protection hidden="1"/>
    </xf>
    <xf numFmtId="9" fontId="42" fillId="0" borderId="17" xfId="0" applyNumberFormat="1" applyFont="1" applyBorder="1" applyAlignment="1" applyProtection="1">
      <alignment horizontal="center" vertical="center"/>
      <protection hidden="1"/>
    </xf>
    <xf numFmtId="165" fontId="42" fillId="0" borderId="27" xfId="0" applyNumberFormat="1" applyFont="1" applyBorder="1" applyAlignment="1" applyProtection="1">
      <alignment horizontal="center" vertical="center"/>
      <protection hidden="1"/>
    </xf>
    <xf numFmtId="165" fontId="42" fillId="0" borderId="28" xfId="0" applyNumberFormat="1" applyFont="1" applyBorder="1" applyAlignment="1" applyProtection="1">
      <alignment horizontal="center" vertical="center"/>
      <protection hidden="1"/>
    </xf>
    <xf numFmtId="165" fontId="42" fillId="0" borderId="17" xfId="0" applyNumberFormat="1" applyFont="1" applyBorder="1" applyAlignment="1" applyProtection="1">
      <alignment horizontal="center" vertical="center"/>
      <protection hidden="1"/>
    </xf>
    <xf numFmtId="0" fontId="43" fillId="0" borderId="27" xfId="0" applyFont="1" applyBorder="1" applyAlignment="1" applyProtection="1">
      <alignment horizontal="center" vertical="center"/>
      <protection hidden="1"/>
    </xf>
    <xf numFmtId="0" fontId="43" fillId="0" borderId="28" xfId="0" applyFont="1" applyBorder="1" applyAlignment="1" applyProtection="1">
      <alignment horizontal="center" vertical="center"/>
      <protection hidden="1"/>
    </xf>
    <xf numFmtId="0" fontId="43" fillId="0" borderId="17" xfId="0" applyFont="1" applyBorder="1" applyAlignment="1" applyProtection="1">
      <alignment horizontal="center" vertical="center"/>
      <protection hidden="1"/>
    </xf>
    <xf numFmtId="0" fontId="0" fillId="0" borderId="35" xfId="0" applyBorder="1" applyAlignment="1">
      <alignment horizontal="center"/>
    </xf>
    <xf numFmtId="0" fontId="42" fillId="2" borderId="39" xfId="0" applyFont="1" applyFill="1" applyBorder="1" applyAlignment="1">
      <alignment horizontal="left" vertical="center" wrapText="1"/>
    </xf>
    <xf numFmtId="0" fontId="42" fillId="2" borderId="37" xfId="0" applyFont="1" applyFill="1" applyBorder="1" applyAlignment="1">
      <alignment horizontal="left" vertical="center" wrapText="1"/>
    </xf>
    <xf numFmtId="0" fontId="42" fillId="2" borderId="36" xfId="0" applyFont="1" applyFill="1" applyBorder="1" applyAlignment="1">
      <alignment horizontal="left" vertical="center" wrapText="1"/>
    </xf>
    <xf numFmtId="0" fontId="30" fillId="16" borderId="18" xfId="0" applyFont="1" applyFill="1" applyBorder="1" applyAlignment="1">
      <alignment horizontal="center" vertical="center"/>
    </xf>
    <xf numFmtId="14" fontId="56" fillId="2" borderId="18" xfId="6" applyNumberFormat="1" applyFont="1" applyFill="1" applyBorder="1" applyAlignment="1" applyProtection="1">
      <alignment horizontal="center" vertical="center" wrapText="1"/>
      <protection locked="0"/>
    </xf>
    <xf numFmtId="0" fontId="70" fillId="2" borderId="27" xfId="0" applyFont="1" applyFill="1" applyBorder="1" applyAlignment="1" applyProtection="1">
      <alignment horizontal="center" vertical="center"/>
      <protection hidden="1"/>
    </xf>
    <xf numFmtId="0" fontId="70" fillId="2" borderId="28" xfId="0" applyFont="1" applyFill="1" applyBorder="1" applyAlignment="1" applyProtection="1">
      <alignment horizontal="center" vertical="center"/>
      <protection hidden="1"/>
    </xf>
    <xf numFmtId="0" fontId="70" fillId="2" borderId="17" xfId="0" applyFont="1" applyFill="1" applyBorder="1" applyAlignment="1" applyProtection="1">
      <alignment horizontal="center" vertical="center"/>
      <protection hidden="1"/>
    </xf>
    <xf numFmtId="0" fontId="71" fillId="0" borderId="27" xfId="0" applyFont="1" applyBorder="1" applyAlignment="1" applyProtection="1">
      <alignment horizontal="center" vertical="center"/>
      <protection hidden="1"/>
    </xf>
    <xf numFmtId="0" fontId="71" fillId="0" borderId="28" xfId="0" applyFont="1" applyBorder="1" applyAlignment="1" applyProtection="1">
      <alignment horizontal="center" vertical="center"/>
      <protection hidden="1"/>
    </xf>
    <xf numFmtId="0" fontId="71" fillId="0" borderId="17" xfId="0" applyFont="1" applyBorder="1" applyAlignment="1" applyProtection="1">
      <alignment horizontal="center" vertical="center"/>
      <protection hidden="1"/>
    </xf>
    <xf numFmtId="9" fontId="70" fillId="0" borderId="27" xfId="0" applyNumberFormat="1" applyFont="1" applyBorder="1" applyAlignment="1" applyProtection="1">
      <alignment horizontal="center" vertical="center" wrapText="1"/>
      <protection hidden="1"/>
    </xf>
    <xf numFmtId="9" fontId="70" fillId="0" borderId="28" xfId="0" applyNumberFormat="1" applyFont="1" applyBorder="1" applyAlignment="1" applyProtection="1">
      <alignment horizontal="center" vertical="center" wrapText="1"/>
      <protection hidden="1"/>
    </xf>
    <xf numFmtId="9" fontId="70" fillId="0" borderId="17" xfId="0" applyNumberFormat="1" applyFont="1" applyBorder="1" applyAlignment="1" applyProtection="1">
      <alignment horizontal="center" vertical="center" wrapText="1"/>
      <protection hidden="1"/>
    </xf>
    <xf numFmtId="9" fontId="45" fillId="0" borderId="18" xfId="1" applyFont="1" applyFill="1" applyBorder="1" applyAlignment="1" applyProtection="1">
      <alignment horizontal="center" vertical="center" wrapText="1"/>
      <protection hidden="1"/>
    </xf>
    <xf numFmtId="9" fontId="70" fillId="0" borderId="18" xfId="0" applyNumberFormat="1" applyFont="1" applyBorder="1" applyAlignment="1" applyProtection="1">
      <alignment horizontal="center" vertical="center" wrapText="1"/>
      <protection hidden="1"/>
    </xf>
    <xf numFmtId="9" fontId="71" fillId="0" borderId="27" xfId="1" applyFont="1" applyFill="1" applyBorder="1" applyAlignment="1" applyProtection="1">
      <alignment horizontal="center" vertical="center" wrapText="1"/>
      <protection hidden="1"/>
    </xf>
    <xf numFmtId="9" fontId="71" fillId="0" borderId="28" xfId="1" applyFont="1" applyFill="1" applyBorder="1" applyAlignment="1" applyProtection="1">
      <alignment horizontal="center" vertical="center" wrapText="1"/>
      <protection hidden="1"/>
    </xf>
    <xf numFmtId="9" fontId="71" fillId="0" borderId="17" xfId="1" applyFont="1" applyFill="1" applyBorder="1" applyAlignment="1" applyProtection="1">
      <alignment horizontal="center" vertical="center" wrapText="1"/>
      <protection hidden="1"/>
    </xf>
    <xf numFmtId="0" fontId="70" fillId="0" borderId="27" xfId="0" applyFont="1" applyBorder="1" applyAlignment="1" applyProtection="1">
      <alignment horizontal="center" vertical="center" wrapText="1"/>
      <protection hidden="1"/>
    </xf>
    <xf numFmtId="0" fontId="70" fillId="0" borderId="28" xfId="0" applyFont="1" applyBorder="1" applyAlignment="1" applyProtection="1">
      <alignment horizontal="center" vertical="center" wrapText="1"/>
      <protection hidden="1"/>
    </xf>
    <xf numFmtId="0" fontId="70" fillId="0" borderId="17" xfId="0" applyFont="1" applyBorder="1" applyAlignment="1" applyProtection="1">
      <alignment horizontal="center" vertical="center" wrapText="1"/>
      <protection hidden="1"/>
    </xf>
    <xf numFmtId="0" fontId="70" fillId="2" borderId="18" xfId="0" applyFont="1" applyFill="1" applyBorder="1" applyAlignment="1" applyProtection="1">
      <alignment horizontal="center" vertical="center" wrapText="1"/>
      <protection hidden="1"/>
    </xf>
    <xf numFmtId="0" fontId="40" fillId="2" borderId="27" xfId="0" applyFont="1" applyFill="1" applyBorder="1" applyAlignment="1" applyProtection="1">
      <alignment horizontal="justify" vertical="center" wrapText="1"/>
      <protection hidden="1"/>
    </xf>
    <xf numFmtId="0" fontId="40" fillId="2" borderId="28" xfId="0" applyFont="1" applyFill="1" applyBorder="1" applyAlignment="1" applyProtection="1">
      <alignment horizontal="justify" vertical="center" wrapText="1"/>
      <protection hidden="1"/>
    </xf>
    <xf numFmtId="0" fontId="40" fillId="2" borderId="17" xfId="0" applyFont="1" applyFill="1" applyBorder="1" applyAlignment="1" applyProtection="1">
      <alignment horizontal="justify" vertical="center" wrapText="1"/>
      <protection hidden="1"/>
    </xf>
    <xf numFmtId="14" fontId="42" fillId="0" borderId="27" xfId="0" applyNumberFormat="1" applyFont="1" applyBorder="1" applyAlignment="1" applyProtection="1">
      <alignment horizontal="center" vertical="center"/>
      <protection locked="0"/>
    </xf>
    <xf numFmtId="14" fontId="42" fillId="0" borderId="28" xfId="0" applyNumberFormat="1" applyFont="1" applyBorder="1" applyAlignment="1" applyProtection="1">
      <alignment horizontal="center" vertical="center"/>
      <protection locked="0"/>
    </xf>
    <xf numFmtId="14" fontId="42" fillId="0" borderId="17" xfId="0" applyNumberFormat="1" applyFont="1" applyBorder="1" applyAlignment="1" applyProtection="1">
      <alignment horizontal="center" vertical="center"/>
      <protection locked="0"/>
    </xf>
    <xf numFmtId="0" fontId="42" fillId="0" borderId="27" xfId="0" applyFont="1" applyBorder="1" applyAlignment="1" applyProtection="1">
      <alignment horizontal="center" vertical="center"/>
      <protection locked="0"/>
    </xf>
    <xf numFmtId="0" fontId="42" fillId="0" borderId="28" xfId="0" applyFont="1" applyBorder="1" applyAlignment="1" applyProtection="1">
      <alignment horizontal="center" vertical="center"/>
      <protection locked="0"/>
    </xf>
    <xf numFmtId="0" fontId="42" fillId="0" borderId="17" xfId="0" applyFont="1" applyBorder="1" applyAlignment="1" applyProtection="1">
      <alignment horizontal="center" vertical="center"/>
      <protection locked="0"/>
    </xf>
    <xf numFmtId="0" fontId="14" fillId="0" borderId="27"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17" xfId="0" applyFont="1" applyBorder="1" applyAlignment="1" applyProtection="1">
      <alignment horizontal="center"/>
      <protection locked="0"/>
    </xf>
    <xf numFmtId="9" fontId="42" fillId="0" borderId="27" xfId="0" applyNumberFormat="1" applyFont="1" applyBorder="1" applyAlignment="1" applyProtection="1">
      <alignment horizontal="center" vertical="center" wrapText="1"/>
      <protection hidden="1"/>
    </xf>
    <xf numFmtId="9" fontId="42" fillId="0" borderId="28" xfId="0" applyNumberFormat="1" applyFont="1" applyBorder="1" applyAlignment="1" applyProtection="1">
      <alignment horizontal="center" vertical="center" wrapText="1"/>
      <protection hidden="1"/>
    </xf>
    <xf numFmtId="9" fontId="42" fillId="0" borderId="17" xfId="0" applyNumberFormat="1" applyFont="1" applyBorder="1" applyAlignment="1" applyProtection="1">
      <alignment horizontal="center" vertical="center" wrapText="1"/>
      <protection hidden="1"/>
    </xf>
    <xf numFmtId="0" fontId="42" fillId="0" borderId="27" xfId="0" applyFont="1" applyBorder="1" applyAlignment="1" applyProtection="1">
      <alignment horizontal="center" vertical="center" wrapText="1"/>
      <protection hidden="1"/>
    </xf>
    <xf numFmtId="0" fontId="42" fillId="0" borderId="28" xfId="0" applyFont="1" applyBorder="1" applyAlignment="1" applyProtection="1">
      <alignment horizontal="center" vertical="center" wrapText="1"/>
      <protection hidden="1"/>
    </xf>
    <xf numFmtId="0" fontId="42" fillId="0" borderId="17" xfId="0" applyFont="1" applyBorder="1" applyAlignment="1" applyProtection="1">
      <alignment horizontal="center" vertical="center" wrapText="1"/>
      <protection hidden="1"/>
    </xf>
    <xf numFmtId="0" fontId="41" fillId="0" borderId="27" xfId="0" applyFont="1" applyBorder="1" applyAlignment="1" applyProtection="1">
      <alignment horizontal="center" vertical="center" wrapText="1"/>
      <protection hidden="1"/>
    </xf>
    <xf numFmtId="0" fontId="41" fillId="0" borderId="28" xfId="0" applyFont="1" applyBorder="1" applyAlignment="1" applyProtection="1">
      <alignment horizontal="center" vertical="center" wrapText="1"/>
      <protection hidden="1"/>
    </xf>
    <xf numFmtId="0" fontId="41" fillId="0" borderId="17" xfId="0" applyFont="1" applyBorder="1" applyAlignment="1" applyProtection="1">
      <alignment horizontal="center" vertical="center" wrapText="1"/>
      <protection hidden="1"/>
    </xf>
    <xf numFmtId="0" fontId="41" fillId="2" borderId="27" xfId="0" applyFont="1" applyFill="1" applyBorder="1" applyAlignment="1" applyProtection="1">
      <alignment horizontal="justify" vertical="center" wrapText="1"/>
      <protection hidden="1"/>
    </xf>
    <xf numFmtId="0" fontId="41" fillId="2" borderId="28" xfId="0" applyFont="1" applyFill="1" applyBorder="1" applyAlignment="1" applyProtection="1">
      <alignment horizontal="justify" vertical="center" wrapText="1"/>
      <protection hidden="1"/>
    </xf>
    <xf numFmtId="0" fontId="41" fillId="2" borderId="17" xfId="0" applyFont="1" applyFill="1" applyBorder="1" applyAlignment="1" applyProtection="1">
      <alignment horizontal="justify" vertical="center" wrapText="1"/>
      <protection hidden="1"/>
    </xf>
    <xf numFmtId="0" fontId="47" fillId="14" borderId="19" xfId="0" applyFont="1" applyFill="1" applyBorder="1" applyAlignment="1">
      <alignment horizontal="center" vertical="center" wrapText="1"/>
    </xf>
    <xf numFmtId="0" fontId="47" fillId="14" borderId="1" xfId="0" applyFont="1" applyFill="1" applyBorder="1" applyAlignment="1">
      <alignment horizontal="center" vertical="center" wrapText="1"/>
    </xf>
    <xf numFmtId="0" fontId="47" fillId="14" borderId="32" xfId="0" applyFont="1" applyFill="1" applyBorder="1" applyAlignment="1">
      <alignment horizontal="center" vertical="center" wrapText="1"/>
    </xf>
    <xf numFmtId="0" fontId="58" fillId="14" borderId="23" xfId="4" applyFill="1" applyBorder="1" applyAlignment="1" applyProtection="1">
      <alignment horizontal="center" vertical="center"/>
    </xf>
    <xf numFmtId="0" fontId="58" fillId="14" borderId="25" xfId="4" applyFill="1" applyBorder="1" applyAlignment="1" applyProtection="1">
      <alignment horizontal="center" vertical="center"/>
    </xf>
    <xf numFmtId="0" fontId="58" fillId="14" borderId="24" xfId="4" applyFill="1" applyBorder="1" applyAlignment="1" applyProtection="1">
      <alignment horizontal="center" vertical="center"/>
    </xf>
    <xf numFmtId="9" fontId="43" fillId="0" borderId="27" xfId="1" applyFont="1" applyFill="1" applyBorder="1" applyAlignment="1" applyProtection="1">
      <alignment horizontal="center" vertical="center" wrapText="1"/>
      <protection hidden="1"/>
    </xf>
    <xf numFmtId="9" fontId="43" fillId="0" borderId="28" xfId="1" applyFont="1" applyFill="1" applyBorder="1" applyAlignment="1" applyProtection="1">
      <alignment horizontal="center" vertical="center" wrapText="1"/>
      <protection hidden="1"/>
    </xf>
    <xf numFmtId="9" fontId="43" fillId="0" borderId="17" xfId="1" applyFont="1" applyFill="1" applyBorder="1" applyAlignment="1" applyProtection="1">
      <alignment horizontal="center" vertical="center" wrapText="1"/>
      <protection hidden="1"/>
    </xf>
    <xf numFmtId="0" fontId="27" fillId="0" borderId="18" xfId="0" applyFont="1" applyBorder="1" applyAlignment="1" applyProtection="1">
      <alignment horizontal="center" vertical="center"/>
      <protection locked="0"/>
    </xf>
    <xf numFmtId="0" fontId="42" fillId="0" borderId="18" xfId="0" applyFont="1" applyBorder="1" applyAlignment="1" applyProtection="1">
      <alignment horizontal="center" vertical="center"/>
      <protection locked="0"/>
    </xf>
    <xf numFmtId="0" fontId="14" fillId="0" borderId="18" xfId="0" applyFont="1" applyBorder="1" applyAlignment="1" applyProtection="1">
      <alignment horizontal="center"/>
      <protection locked="0"/>
    </xf>
    <xf numFmtId="0" fontId="42" fillId="0" borderId="27" xfId="0" applyFont="1" applyBorder="1" applyAlignment="1">
      <alignment horizontal="center" vertical="center" textRotation="90"/>
    </xf>
    <xf numFmtId="0" fontId="42" fillId="0" borderId="28" xfId="0" applyFont="1" applyBorder="1" applyAlignment="1">
      <alignment horizontal="center" vertical="center" textRotation="90"/>
    </xf>
    <xf numFmtId="0" fontId="42" fillId="0" borderId="17" xfId="0" applyFont="1" applyBorder="1" applyAlignment="1">
      <alignment horizontal="center" vertical="center" textRotation="90"/>
    </xf>
    <xf numFmtId="0" fontId="40" fillId="2" borderId="27" xfId="0" applyFont="1" applyFill="1" applyBorder="1" applyAlignment="1" applyProtection="1">
      <alignment horizontal="center" vertical="center" wrapText="1"/>
      <protection hidden="1"/>
    </xf>
    <xf numFmtId="0" fontId="40" fillId="2" borderId="28" xfId="0" applyFont="1" applyFill="1" applyBorder="1" applyAlignment="1" applyProtection="1">
      <alignment horizontal="center" vertical="center" wrapText="1"/>
      <protection hidden="1"/>
    </xf>
    <xf numFmtId="0" fontId="40" fillId="2" borderId="17" xfId="0" applyFont="1" applyFill="1" applyBorder="1" applyAlignment="1" applyProtection="1">
      <alignment horizontal="center" vertical="center" wrapText="1"/>
      <protection hidden="1"/>
    </xf>
    <xf numFmtId="0" fontId="70" fillId="2" borderId="27" xfId="0" applyFont="1" applyFill="1" applyBorder="1" applyAlignment="1" applyProtection="1">
      <alignment horizontal="center" vertical="center" wrapText="1"/>
      <protection hidden="1"/>
    </xf>
    <xf numFmtId="0" fontId="70" fillId="2" borderId="28" xfId="0" applyFont="1" applyFill="1" applyBorder="1" applyAlignment="1" applyProtection="1">
      <alignment horizontal="center" vertical="center" wrapText="1"/>
      <protection hidden="1"/>
    </xf>
    <xf numFmtId="0" fontId="70" fillId="2" borderId="17" xfId="0" applyFont="1" applyFill="1" applyBorder="1" applyAlignment="1" applyProtection="1">
      <alignment horizontal="center" vertical="center" wrapText="1"/>
      <protection hidden="1"/>
    </xf>
    <xf numFmtId="9" fontId="60" fillId="0" borderId="18" xfId="1" applyFont="1" applyFill="1" applyBorder="1" applyAlignment="1" applyProtection="1">
      <alignment horizontal="center" vertical="center" wrapText="1"/>
      <protection hidden="1"/>
    </xf>
    <xf numFmtId="0" fontId="40" fillId="2" borderId="27" xfId="0" applyFont="1" applyFill="1" applyBorder="1" applyAlignment="1" applyProtection="1">
      <alignment horizontal="center" vertical="center" wrapText="1"/>
      <protection locked="0" hidden="1"/>
    </xf>
    <xf numFmtId="0" fontId="40" fillId="2" borderId="28" xfId="0" applyFont="1" applyFill="1" applyBorder="1" applyAlignment="1" applyProtection="1">
      <alignment horizontal="center" vertical="center" wrapText="1"/>
      <protection locked="0" hidden="1"/>
    </xf>
    <xf numFmtId="0" fontId="40" fillId="2" borderId="17" xfId="0" applyFont="1" applyFill="1" applyBorder="1" applyAlignment="1" applyProtection="1">
      <alignment horizontal="center" vertical="center" wrapText="1"/>
      <protection locked="0" hidden="1"/>
    </xf>
    <xf numFmtId="0" fontId="70" fillId="2" borderId="27" xfId="0" applyFont="1" applyFill="1" applyBorder="1" applyAlignment="1" applyProtection="1">
      <alignment horizontal="center" vertical="center" wrapText="1"/>
      <protection locked="0" hidden="1"/>
    </xf>
    <xf numFmtId="0" fontId="70" fillId="2" borderId="28" xfId="0" applyFont="1" applyFill="1" applyBorder="1" applyAlignment="1" applyProtection="1">
      <alignment horizontal="center" vertical="center" wrapText="1"/>
      <protection locked="0" hidden="1"/>
    </xf>
    <xf numFmtId="0" fontId="70" fillId="2" borderId="17" xfId="0" applyFont="1" applyFill="1" applyBorder="1" applyAlignment="1" applyProtection="1">
      <alignment horizontal="center" vertical="center" wrapText="1"/>
      <protection locked="0" hidden="1"/>
    </xf>
    <xf numFmtId="0" fontId="40" fillId="0" borderId="27" xfId="0" applyFont="1" applyBorder="1" applyAlignment="1" applyProtection="1">
      <alignment horizontal="justify" vertical="center" wrapText="1"/>
      <protection hidden="1"/>
    </xf>
    <xf numFmtId="0" fontId="40" fillId="0" borderId="28" xfId="0" applyFont="1" applyBorder="1" applyAlignment="1" applyProtection="1">
      <alignment horizontal="justify" vertical="center" wrapText="1"/>
      <protection hidden="1"/>
    </xf>
    <xf numFmtId="0" fontId="40" fillId="0" borderId="17" xfId="0" applyFont="1" applyBorder="1" applyAlignment="1" applyProtection="1">
      <alignment horizontal="justify" vertical="center" wrapText="1"/>
      <protection hidden="1"/>
    </xf>
    <xf numFmtId="0" fontId="70" fillId="0" borderId="18" xfId="0" applyFont="1" applyBorder="1" applyAlignment="1" applyProtection="1">
      <alignment horizontal="center" vertical="center" wrapText="1"/>
      <protection hidden="1"/>
    </xf>
    <xf numFmtId="9" fontId="70" fillId="2" borderId="18" xfId="0" applyNumberFormat="1" applyFont="1" applyFill="1" applyBorder="1" applyAlignment="1" applyProtection="1">
      <alignment horizontal="center" vertical="center" wrapText="1"/>
      <protection hidden="1"/>
    </xf>
    <xf numFmtId="0" fontId="40" fillId="0" borderId="27" xfId="0" applyFont="1" applyBorder="1" applyAlignment="1" applyProtection="1">
      <alignment horizontal="center" vertical="center" wrapText="1"/>
      <protection hidden="1"/>
    </xf>
    <xf numFmtId="0" fontId="40" fillId="0" borderId="28" xfId="0" applyFont="1" applyBorder="1" applyAlignment="1" applyProtection="1">
      <alignment horizontal="center" vertical="center" wrapText="1"/>
      <protection hidden="1"/>
    </xf>
    <xf numFmtId="0" fontId="40" fillId="0" borderId="17" xfId="0" applyFont="1" applyBorder="1" applyAlignment="1" applyProtection="1">
      <alignment horizontal="center" vertical="center" wrapText="1"/>
      <protection hidden="1"/>
    </xf>
    <xf numFmtId="0" fontId="40" fillId="2" borderId="18" xfId="0" applyFont="1" applyFill="1" applyBorder="1" applyAlignment="1" applyProtection="1">
      <alignment horizontal="center" vertical="center" wrapText="1"/>
      <protection hidden="1"/>
    </xf>
    <xf numFmtId="0" fontId="30" fillId="16" borderId="18" xfId="0" applyFont="1" applyFill="1" applyBorder="1" applyAlignment="1">
      <alignment horizontal="center" vertical="center" wrapText="1"/>
    </xf>
    <xf numFmtId="0" fontId="30" fillId="16" borderId="23" xfId="0" applyFont="1" applyFill="1" applyBorder="1" applyAlignment="1">
      <alignment horizontal="center" vertical="center"/>
    </xf>
    <xf numFmtId="0" fontId="30" fillId="16" borderId="25" xfId="0" applyFont="1" applyFill="1" applyBorder="1" applyAlignment="1">
      <alignment horizontal="center" vertical="center"/>
    </xf>
    <xf numFmtId="0" fontId="30" fillId="16" borderId="24" xfId="0" applyFont="1" applyFill="1" applyBorder="1" applyAlignment="1">
      <alignment horizontal="center" vertical="center"/>
    </xf>
    <xf numFmtId="0" fontId="45" fillId="22" borderId="18" xfId="0" applyFont="1" applyFill="1" applyBorder="1" applyAlignment="1">
      <alignment horizontal="center" vertical="center" textRotation="90" wrapText="1"/>
    </xf>
    <xf numFmtId="0" fontId="45" fillId="23" borderId="27" xfId="0" applyFont="1" applyFill="1" applyBorder="1" applyAlignment="1">
      <alignment horizontal="center" vertical="center" wrapText="1"/>
    </xf>
    <xf numFmtId="0" fontId="45" fillId="23" borderId="17" xfId="0" applyFont="1" applyFill="1" applyBorder="1" applyAlignment="1">
      <alignment horizontal="center" vertical="center" wrapText="1"/>
    </xf>
    <xf numFmtId="165" fontId="45" fillId="23" borderId="27" xfId="0" applyNumberFormat="1" applyFont="1" applyFill="1" applyBorder="1" applyAlignment="1">
      <alignment horizontal="center" vertical="center" wrapText="1"/>
    </xf>
    <xf numFmtId="165" fontId="45" fillId="23" borderId="17" xfId="0" applyNumberFormat="1" applyFont="1" applyFill="1" applyBorder="1" applyAlignment="1">
      <alignment horizontal="center" vertical="center" wrapText="1"/>
    </xf>
    <xf numFmtId="0" fontId="45" fillId="22" borderId="18" xfId="0" applyFont="1" applyFill="1" applyBorder="1" applyAlignment="1">
      <alignment horizontal="center" vertical="center" wrapText="1"/>
    </xf>
    <xf numFmtId="0" fontId="45" fillId="22" borderId="18" xfId="0" applyFont="1" applyFill="1" applyBorder="1" applyAlignment="1">
      <alignment horizontal="center" vertical="center"/>
    </xf>
    <xf numFmtId="0" fontId="45" fillId="22" borderId="23" xfId="0" applyFont="1" applyFill="1" applyBorder="1" applyAlignment="1">
      <alignment horizontal="center" vertical="center" wrapText="1"/>
    </xf>
    <xf numFmtId="0" fontId="45" fillId="22" borderId="25" xfId="0" applyFont="1" applyFill="1" applyBorder="1" applyAlignment="1">
      <alignment horizontal="center" vertical="center" wrapText="1"/>
    </xf>
    <xf numFmtId="0" fontId="45" fillId="22" borderId="24" xfId="0" applyFont="1" applyFill="1" applyBorder="1" applyAlignment="1">
      <alignment horizontal="center" vertical="center" wrapText="1"/>
    </xf>
    <xf numFmtId="0" fontId="45" fillId="23" borderId="27" xfId="0" applyFont="1" applyFill="1" applyBorder="1" applyAlignment="1">
      <alignment horizontal="center" vertical="center" textRotation="90" wrapText="1"/>
    </xf>
    <xf numFmtId="0" fontId="45" fillId="23" borderId="17" xfId="0" applyFont="1" applyFill="1" applyBorder="1" applyAlignment="1">
      <alignment horizontal="center" vertical="center" textRotation="90" wrapText="1"/>
    </xf>
    <xf numFmtId="0" fontId="44" fillId="22" borderId="23" xfId="0" applyFont="1" applyFill="1" applyBorder="1" applyAlignment="1">
      <alignment horizontal="center" vertical="center"/>
    </xf>
    <xf numFmtId="0" fontId="44" fillId="22" borderId="25" xfId="0" applyFont="1" applyFill="1" applyBorder="1" applyAlignment="1">
      <alignment horizontal="center" vertical="center"/>
    </xf>
    <xf numFmtId="0" fontId="44" fillId="22" borderId="24" xfId="0" applyFont="1" applyFill="1" applyBorder="1" applyAlignment="1">
      <alignment horizontal="center" vertical="center"/>
    </xf>
    <xf numFmtId="14" fontId="42" fillId="0" borderId="18" xfId="0" applyNumberFormat="1" applyFont="1" applyBorder="1" applyAlignment="1" applyProtection="1">
      <alignment horizontal="center" vertical="center"/>
      <protection locked="0"/>
    </xf>
    <xf numFmtId="0" fontId="73" fillId="14" borderId="19" xfId="0" applyFont="1" applyFill="1" applyBorder="1" applyAlignment="1">
      <alignment horizontal="right"/>
    </xf>
    <xf numFmtId="0" fontId="74" fillId="14" borderId="1" xfId="0" applyFont="1" applyFill="1" applyBorder="1" applyAlignment="1">
      <alignment horizontal="right"/>
    </xf>
    <xf numFmtId="0" fontId="74" fillId="14" borderId="32" xfId="0" applyFont="1" applyFill="1" applyBorder="1" applyAlignment="1">
      <alignment horizontal="right"/>
    </xf>
    <xf numFmtId="0" fontId="74" fillId="14" borderId="20" xfId="0" applyFont="1" applyFill="1" applyBorder="1" applyAlignment="1">
      <alignment horizontal="right"/>
    </xf>
    <xf numFmtId="0" fontId="74" fillId="14" borderId="0" xfId="0" applyFont="1" applyFill="1" applyAlignment="1">
      <alignment horizontal="right"/>
    </xf>
    <xf numFmtId="0" fontId="74" fillId="14" borderId="35" xfId="0" applyFont="1" applyFill="1" applyBorder="1" applyAlignment="1">
      <alignment horizontal="right"/>
    </xf>
    <xf numFmtId="0" fontId="74" fillId="14" borderId="21" xfId="0" applyFont="1" applyFill="1" applyBorder="1" applyAlignment="1">
      <alignment horizontal="right"/>
    </xf>
    <xf numFmtId="0" fontId="74" fillId="14" borderId="4" xfId="0" applyFont="1" applyFill="1" applyBorder="1" applyAlignment="1">
      <alignment horizontal="right"/>
    </xf>
    <xf numFmtId="0" fontId="74" fillId="14" borderId="22" xfId="0" applyFont="1" applyFill="1" applyBorder="1" applyAlignment="1">
      <alignment horizontal="right"/>
    </xf>
    <xf numFmtId="0" fontId="29" fillId="2" borderId="21"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22" xfId="0" applyFont="1" applyFill="1" applyBorder="1" applyAlignment="1">
      <alignment horizontal="center" vertical="center"/>
    </xf>
    <xf numFmtId="0" fontId="30" fillId="16" borderId="23" xfId="0" applyFont="1" applyFill="1" applyBorder="1" applyAlignment="1">
      <alignment horizontal="center" vertical="center" wrapText="1"/>
    </xf>
    <xf numFmtId="0" fontId="30" fillId="16" borderId="25" xfId="0" applyFont="1" applyFill="1" applyBorder="1" applyAlignment="1">
      <alignment horizontal="center" vertical="center" wrapText="1"/>
    </xf>
    <xf numFmtId="0" fontId="30" fillId="16" borderId="24" xfId="0" applyFont="1" applyFill="1" applyBorder="1" applyAlignment="1">
      <alignment horizontal="center" vertical="center" wrapText="1"/>
    </xf>
    <xf numFmtId="0" fontId="1" fillId="2" borderId="19" xfId="0" applyFont="1" applyFill="1" applyBorder="1" applyAlignment="1">
      <alignment horizontal="center" vertical="center"/>
    </xf>
    <xf numFmtId="0" fontId="1" fillId="2" borderId="20" xfId="0" applyFont="1" applyFill="1" applyBorder="1" applyAlignment="1">
      <alignment horizontal="center" vertical="center"/>
    </xf>
    <xf numFmtId="0" fontId="40" fillId="14" borderId="18" xfId="0" applyFont="1" applyFill="1" applyBorder="1" applyAlignment="1">
      <alignment horizontal="justify" vertical="center" wrapText="1"/>
    </xf>
    <xf numFmtId="0" fontId="40" fillId="2" borderId="18" xfId="0" applyFont="1" applyFill="1" applyBorder="1" applyAlignment="1">
      <alignment horizontal="left" vertical="center"/>
    </xf>
    <xf numFmtId="0" fontId="40" fillId="2" borderId="23" xfId="0" applyFont="1" applyFill="1" applyBorder="1" applyAlignment="1">
      <alignment horizontal="left" vertical="center"/>
    </xf>
    <xf numFmtId="0" fontId="40" fillId="2" borderId="25" xfId="0" applyFont="1" applyFill="1" applyBorder="1" applyAlignment="1">
      <alignment horizontal="left" vertical="center"/>
    </xf>
    <xf numFmtId="0" fontId="40" fillId="2" borderId="24" xfId="0" applyFont="1" applyFill="1" applyBorder="1" applyAlignment="1">
      <alignment horizontal="left" vertical="center"/>
    </xf>
    <xf numFmtId="0" fontId="30" fillId="14" borderId="19" xfId="0" applyFont="1" applyFill="1" applyBorder="1" applyAlignment="1">
      <alignment horizontal="justify" vertical="center" wrapText="1"/>
    </xf>
    <xf numFmtId="0" fontId="30" fillId="14" borderId="1" xfId="0" applyFont="1" applyFill="1" applyBorder="1" applyAlignment="1">
      <alignment horizontal="justify" vertical="center" wrapText="1"/>
    </xf>
    <xf numFmtId="0" fontId="30" fillId="14" borderId="32" xfId="0" applyFont="1" applyFill="1" applyBorder="1" applyAlignment="1">
      <alignment horizontal="justify" vertical="center" wrapText="1"/>
    </xf>
    <xf numFmtId="0" fontId="30" fillId="14" borderId="21" xfId="0" applyFont="1" applyFill="1" applyBorder="1" applyAlignment="1">
      <alignment horizontal="justify" vertical="center" wrapText="1"/>
    </xf>
    <xf numFmtId="0" fontId="30" fillId="14" borderId="4" xfId="0" applyFont="1" applyFill="1" applyBorder="1" applyAlignment="1">
      <alignment horizontal="justify" vertical="center" wrapText="1"/>
    </xf>
    <xf numFmtId="0" fontId="30" fillId="14" borderId="22" xfId="0" applyFont="1" applyFill="1" applyBorder="1" applyAlignment="1">
      <alignment horizontal="justify" vertical="center" wrapText="1"/>
    </xf>
    <xf numFmtId="0" fontId="47" fillId="16" borderId="18" xfId="0" applyFont="1" applyFill="1" applyBorder="1" applyAlignment="1">
      <alignment horizontal="center" vertical="center" wrapText="1"/>
    </xf>
    <xf numFmtId="0" fontId="31" fillId="14" borderId="19" xfId="0" applyFont="1" applyFill="1" applyBorder="1" applyAlignment="1">
      <alignment horizontal="center" vertical="center" wrapText="1"/>
    </xf>
    <xf numFmtId="0" fontId="31" fillId="14" borderId="1" xfId="0" applyFont="1" applyFill="1" applyBorder="1" applyAlignment="1">
      <alignment horizontal="center" vertical="center"/>
    </xf>
    <xf numFmtId="0" fontId="31" fillId="14" borderId="32" xfId="0" applyFont="1" applyFill="1" applyBorder="1" applyAlignment="1">
      <alignment horizontal="center" vertical="center"/>
    </xf>
    <xf numFmtId="0" fontId="31" fillId="14" borderId="20" xfId="0" applyFont="1" applyFill="1" applyBorder="1" applyAlignment="1">
      <alignment horizontal="center" vertical="center"/>
    </xf>
    <xf numFmtId="0" fontId="31" fillId="14" borderId="0" xfId="0" applyFont="1" applyFill="1" applyAlignment="1">
      <alignment horizontal="center" vertical="center"/>
    </xf>
    <xf numFmtId="0" fontId="31" fillId="14" borderId="35" xfId="0" applyFont="1" applyFill="1" applyBorder="1" applyAlignment="1">
      <alignment horizontal="center" vertical="center"/>
    </xf>
    <xf numFmtId="0" fontId="31" fillId="14" borderId="21" xfId="0" applyFont="1" applyFill="1" applyBorder="1" applyAlignment="1">
      <alignment horizontal="center" vertical="center"/>
    </xf>
    <xf numFmtId="0" fontId="31" fillId="14" borderId="4" xfId="0" applyFont="1" applyFill="1" applyBorder="1" applyAlignment="1">
      <alignment horizontal="center" vertical="center"/>
    </xf>
    <xf numFmtId="0" fontId="31" fillId="14" borderId="22" xfId="0" applyFont="1" applyFill="1" applyBorder="1" applyAlignment="1">
      <alignment horizontal="center" vertical="center"/>
    </xf>
    <xf numFmtId="0" fontId="44" fillId="23" borderId="18" xfId="0" applyFont="1" applyFill="1" applyBorder="1" applyAlignment="1">
      <alignment horizontal="center" vertical="center" wrapText="1"/>
    </xf>
    <xf numFmtId="0" fontId="29" fillId="16" borderId="18" xfId="0" applyFont="1" applyFill="1" applyBorder="1" applyAlignment="1">
      <alignment horizontal="right" vertical="center"/>
    </xf>
    <xf numFmtId="0" fontId="40" fillId="2" borderId="18" xfId="0" applyFont="1" applyFill="1" applyBorder="1" applyAlignment="1">
      <alignment horizontal="left" vertical="center" wrapText="1"/>
    </xf>
    <xf numFmtId="0" fontId="29" fillId="16" borderId="18" xfId="0" applyFont="1" applyFill="1" applyBorder="1" applyAlignment="1">
      <alignment horizontal="center" vertical="center"/>
    </xf>
    <xf numFmtId="0" fontId="44" fillId="22" borderId="18" xfId="0" applyFont="1" applyFill="1" applyBorder="1" applyAlignment="1">
      <alignment horizontal="center" vertical="center"/>
    </xf>
    <xf numFmtId="0" fontId="30" fillId="16" borderId="18" xfId="0" applyFont="1" applyFill="1" applyBorder="1" applyAlignment="1">
      <alignment horizontal="center" vertical="center" textRotation="90" wrapText="1"/>
    </xf>
    <xf numFmtId="0" fontId="30" fillId="16" borderId="18" xfId="0" applyFont="1" applyFill="1" applyBorder="1" applyAlignment="1">
      <alignment horizontal="center" vertical="center" textRotation="90"/>
    </xf>
    <xf numFmtId="14" fontId="19" fillId="0" borderId="18" xfId="6" applyNumberFormat="1" applyFont="1" applyFill="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72" fillId="0" borderId="18" xfId="0" applyFont="1" applyBorder="1" applyAlignment="1" applyProtection="1">
      <alignment horizontal="center"/>
      <protection locked="0"/>
    </xf>
    <xf numFmtId="14" fontId="41" fillId="0" borderId="27" xfId="0" applyNumberFormat="1" applyFont="1" applyBorder="1" applyAlignment="1" applyProtection="1">
      <alignment horizontal="center" vertical="center"/>
      <protection locked="0"/>
    </xf>
    <xf numFmtId="14" fontId="41" fillId="0" borderId="28" xfId="0" applyNumberFormat="1" applyFont="1" applyBorder="1" applyAlignment="1" applyProtection="1">
      <alignment horizontal="center" vertical="center"/>
      <protection locked="0"/>
    </xf>
    <xf numFmtId="14" fontId="41" fillId="0" borderId="17" xfId="0" applyNumberFormat="1" applyFont="1" applyBorder="1" applyAlignment="1" applyProtection="1">
      <alignment horizontal="center" vertical="center"/>
      <protection locked="0"/>
    </xf>
    <xf numFmtId="0" fontId="56" fillId="0" borderId="27" xfId="0" applyFont="1" applyBorder="1" applyAlignment="1" applyProtection="1">
      <alignment horizontal="justify" vertical="center" wrapText="1"/>
      <protection locked="0"/>
    </xf>
    <xf numFmtId="0" fontId="56" fillId="0" borderId="28" xfId="0" applyFont="1" applyBorder="1" applyAlignment="1" applyProtection="1">
      <alignment horizontal="justify" vertical="center" wrapText="1"/>
      <protection locked="0"/>
    </xf>
    <xf numFmtId="0" fontId="56" fillId="0" borderId="17" xfId="0" applyFont="1" applyBorder="1" applyAlignment="1" applyProtection="1">
      <alignment horizontal="justify" vertical="center" wrapText="1"/>
      <protection locked="0"/>
    </xf>
    <xf numFmtId="0" fontId="42" fillId="2" borderId="21" xfId="0" applyFont="1" applyFill="1" applyBorder="1" applyAlignment="1">
      <alignment horizontal="left" vertical="center" wrapText="1"/>
    </xf>
    <xf numFmtId="0" fontId="42" fillId="2" borderId="4" xfId="0" applyFont="1" applyFill="1" applyBorder="1" applyAlignment="1">
      <alignment horizontal="left" vertical="center" wrapText="1"/>
    </xf>
    <xf numFmtId="0" fontId="41" fillId="2" borderId="38" xfId="0" applyFont="1" applyFill="1" applyBorder="1" applyAlignment="1">
      <alignment horizontal="left" vertical="center" wrapText="1"/>
    </xf>
    <xf numFmtId="0" fontId="41" fillId="2" borderId="26" xfId="0" applyFont="1" applyFill="1" applyBorder="1" applyAlignment="1">
      <alignment horizontal="left" vertical="center" wrapText="1"/>
    </xf>
    <xf numFmtId="0" fontId="41" fillId="2" borderId="34" xfId="0" applyFont="1" applyFill="1" applyBorder="1" applyAlignment="1">
      <alignment horizontal="left" vertical="center" wrapText="1"/>
    </xf>
    <xf numFmtId="0" fontId="42" fillId="2" borderId="27" xfId="0" applyFont="1" applyFill="1" applyBorder="1" applyAlignment="1" applyProtection="1">
      <alignment horizontal="center" vertical="center"/>
      <protection hidden="1"/>
    </xf>
    <xf numFmtId="0" fontId="42" fillId="2" borderId="28" xfId="0" applyFont="1" applyFill="1" applyBorder="1" applyAlignment="1" applyProtection="1">
      <alignment horizontal="center" vertical="center"/>
      <protection hidden="1"/>
    </xf>
    <xf numFmtId="0" fontId="42" fillId="2" borderId="17" xfId="0" applyFont="1" applyFill="1" applyBorder="1" applyAlignment="1" applyProtection="1">
      <alignment horizontal="center" vertical="center"/>
      <protection hidden="1"/>
    </xf>
    <xf numFmtId="0" fontId="56" fillId="0" borderId="18" xfId="0" applyFont="1" applyBorder="1" applyAlignment="1" applyProtection="1">
      <alignment horizontal="justify" vertical="center"/>
      <protection locked="0"/>
    </xf>
    <xf numFmtId="0" fontId="40" fillId="2" borderId="27" xfId="0" applyFont="1" applyFill="1" applyBorder="1" applyAlignment="1" applyProtection="1">
      <alignment horizontal="center" vertical="center"/>
      <protection hidden="1"/>
    </xf>
    <xf numFmtId="0" fontId="40" fillId="2" borderId="28" xfId="0" applyFont="1" applyFill="1" applyBorder="1" applyAlignment="1" applyProtection="1">
      <alignment horizontal="center" vertical="center"/>
      <protection hidden="1"/>
    </xf>
    <xf numFmtId="0" fontId="40" fillId="2" borderId="17" xfId="0" applyFont="1" applyFill="1" applyBorder="1" applyAlignment="1" applyProtection="1">
      <alignment horizontal="center" vertical="center"/>
      <protection hidden="1"/>
    </xf>
    <xf numFmtId="0" fontId="42" fillId="2" borderId="18" xfId="0" applyFont="1" applyFill="1" applyBorder="1" applyAlignment="1" applyProtection="1">
      <alignment horizontal="center" vertical="center" wrapText="1"/>
      <protection hidden="1"/>
    </xf>
    <xf numFmtId="0" fontId="41" fillId="2" borderId="18" xfId="0" applyFont="1" applyFill="1" applyBorder="1" applyAlignment="1" applyProtection="1">
      <alignment horizontal="center" vertical="center" wrapText="1"/>
      <protection hidden="1"/>
    </xf>
    <xf numFmtId="0" fontId="42" fillId="0" borderId="18" xfId="0" applyFont="1" applyBorder="1" applyAlignment="1" applyProtection="1">
      <alignment horizontal="center" vertical="center" wrapText="1"/>
      <protection hidden="1"/>
    </xf>
    <xf numFmtId="9" fontId="42" fillId="2" borderId="18" xfId="0"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51" fillId="0" borderId="9" xfId="0" applyFont="1" applyBorder="1" applyAlignment="1">
      <alignment horizontal="center" vertical="center" wrapText="1"/>
    </xf>
    <xf numFmtId="0" fontId="51" fillId="0" borderId="10" xfId="0" applyFont="1" applyBorder="1" applyAlignment="1">
      <alignment horizontal="center" vertical="center"/>
    </xf>
    <xf numFmtId="0" fontId="51" fillId="0" borderId="11" xfId="0" applyFont="1" applyBorder="1" applyAlignment="1">
      <alignment horizontal="center" vertical="center"/>
    </xf>
    <xf numFmtId="0" fontId="51" fillId="0" borderId="2" xfId="0" applyFont="1" applyBorder="1" applyAlignment="1">
      <alignment horizontal="center" vertical="center"/>
    </xf>
    <xf numFmtId="0" fontId="51" fillId="0" borderId="0" xfId="0" applyFont="1" applyAlignment="1">
      <alignment horizontal="center" vertical="center"/>
    </xf>
    <xf numFmtId="0" fontId="51" fillId="0" borderId="3" xfId="0" applyFont="1" applyBorder="1" applyAlignment="1">
      <alignment horizontal="center" vertical="center"/>
    </xf>
    <xf numFmtId="0" fontId="51" fillId="0" borderId="30" xfId="0" applyFont="1" applyBorder="1" applyAlignment="1">
      <alignment horizontal="center" vertical="center"/>
    </xf>
    <xf numFmtId="0" fontId="51" fillId="0" borderId="4" xfId="0" applyFont="1" applyBorder="1" applyAlignment="1">
      <alignment horizontal="center" vertical="center"/>
    </xf>
    <xf numFmtId="0" fontId="51" fillId="0" borderId="31" xfId="0" applyFont="1" applyBorder="1" applyAlignment="1">
      <alignment horizontal="center" vertical="center"/>
    </xf>
    <xf numFmtId="0" fontId="51" fillId="0" borderId="10" xfId="0" applyFont="1" applyBorder="1" applyAlignment="1">
      <alignment horizontal="center" vertical="center" wrapText="1"/>
    </xf>
    <xf numFmtId="0" fontId="52" fillId="9" borderId="12" xfId="0" applyFont="1" applyFill="1" applyBorder="1" applyAlignment="1">
      <alignment horizontal="center" vertical="center" wrapText="1" readingOrder="1"/>
    </xf>
    <xf numFmtId="0" fontId="52" fillId="9" borderId="13" xfId="0" applyFont="1" applyFill="1" applyBorder="1" applyAlignment="1">
      <alignment horizontal="center" vertical="center" wrapText="1" readingOrder="1"/>
    </xf>
    <xf numFmtId="0" fontId="52" fillId="9" borderId="14" xfId="0" applyFont="1" applyFill="1" applyBorder="1" applyAlignment="1">
      <alignment horizontal="center" vertical="center" wrapText="1" readingOrder="1"/>
    </xf>
    <xf numFmtId="0" fontId="52" fillId="9" borderId="0" xfId="0" applyFont="1" applyFill="1" applyAlignment="1">
      <alignment horizontal="center" vertical="center" wrapText="1" readingOrder="1"/>
    </xf>
    <xf numFmtId="0" fontId="52" fillId="9" borderId="9" xfId="0" applyFont="1" applyFill="1" applyBorder="1" applyAlignment="1" applyProtection="1">
      <alignment vertical="center" wrapText="1" readingOrder="1"/>
      <protection hidden="1"/>
    </xf>
    <xf numFmtId="0" fontId="52" fillId="9" borderId="10" xfId="0" applyFont="1" applyFill="1" applyBorder="1" applyAlignment="1" applyProtection="1">
      <alignment vertical="center" wrapText="1" readingOrder="1"/>
      <protection hidden="1"/>
    </xf>
    <xf numFmtId="0" fontId="52" fillId="9" borderId="11" xfId="0" applyFont="1" applyFill="1" applyBorder="1" applyAlignment="1" applyProtection="1">
      <alignment vertical="center" wrapText="1" readingOrder="1"/>
      <protection hidden="1"/>
    </xf>
    <xf numFmtId="0" fontId="52" fillId="9" borderId="2" xfId="0" applyFont="1" applyFill="1" applyBorder="1" applyAlignment="1" applyProtection="1">
      <alignment vertical="center" wrapText="1" readingOrder="1"/>
      <protection hidden="1"/>
    </xf>
    <xf numFmtId="0" fontId="52" fillId="9" borderId="0" xfId="0" applyFont="1" applyFill="1" applyAlignment="1" applyProtection="1">
      <alignment vertical="center" wrapText="1" readingOrder="1"/>
      <protection hidden="1"/>
    </xf>
    <xf numFmtId="0" fontId="52" fillId="9" borderId="3" xfId="0" applyFont="1" applyFill="1" applyBorder="1" applyAlignment="1" applyProtection="1">
      <alignment vertical="center" wrapText="1" readingOrder="1"/>
      <protection hidden="1"/>
    </xf>
    <xf numFmtId="0" fontId="52" fillId="9" borderId="6" xfId="0" applyFont="1" applyFill="1" applyBorder="1" applyAlignment="1" applyProtection="1">
      <alignment vertical="center" wrapText="1" readingOrder="1"/>
      <protection hidden="1"/>
    </xf>
    <xf numFmtId="0" fontId="52" fillId="9" borderId="7" xfId="0" applyFont="1" applyFill="1" applyBorder="1" applyAlignment="1" applyProtection="1">
      <alignment vertical="center" wrapText="1" readingOrder="1"/>
      <protection hidden="1"/>
    </xf>
    <xf numFmtId="0" fontId="52" fillId="9" borderId="8" xfId="0" applyFont="1" applyFill="1" applyBorder="1" applyAlignment="1" applyProtection="1">
      <alignment vertical="center" wrapText="1" readingOrder="1"/>
      <protection hidden="1"/>
    </xf>
    <xf numFmtId="0" fontId="52" fillId="8" borderId="9" xfId="0" applyFont="1" applyFill="1" applyBorder="1" applyAlignment="1" applyProtection="1">
      <alignment vertical="center" wrapText="1" readingOrder="1"/>
      <protection hidden="1"/>
    </xf>
    <xf numFmtId="0" fontId="52" fillId="8" borderId="10" xfId="0" applyFont="1" applyFill="1" applyBorder="1" applyAlignment="1" applyProtection="1">
      <alignment vertical="center" wrapText="1" readingOrder="1"/>
      <protection hidden="1"/>
    </xf>
    <xf numFmtId="0" fontId="52" fillId="8" borderId="11" xfId="0" applyFont="1" applyFill="1" applyBorder="1" applyAlignment="1" applyProtection="1">
      <alignment vertical="center" wrapText="1" readingOrder="1"/>
      <protection hidden="1"/>
    </xf>
    <xf numFmtId="0" fontId="52" fillId="8" borderId="2" xfId="0" applyFont="1" applyFill="1" applyBorder="1" applyAlignment="1" applyProtection="1">
      <alignment vertical="center" wrapText="1" readingOrder="1"/>
      <protection hidden="1"/>
    </xf>
    <xf numFmtId="0" fontId="52" fillId="8" borderId="0" xfId="0" applyFont="1" applyFill="1" applyAlignment="1" applyProtection="1">
      <alignment vertical="center" wrapText="1" readingOrder="1"/>
      <protection hidden="1"/>
    </xf>
    <xf numFmtId="0" fontId="52" fillId="8" borderId="3" xfId="0" applyFont="1" applyFill="1" applyBorder="1" applyAlignment="1" applyProtection="1">
      <alignment vertical="center" wrapText="1" readingOrder="1"/>
      <protection hidden="1"/>
    </xf>
    <xf numFmtId="0" fontId="52" fillId="8" borderId="6" xfId="0" applyFont="1" applyFill="1" applyBorder="1" applyAlignment="1" applyProtection="1">
      <alignment vertical="center" wrapText="1" readingOrder="1"/>
      <protection hidden="1"/>
    </xf>
    <xf numFmtId="0" fontId="52" fillId="8" borderId="7" xfId="0" applyFont="1" applyFill="1" applyBorder="1" applyAlignment="1" applyProtection="1">
      <alignment vertical="center" wrapText="1" readingOrder="1"/>
      <protection hidden="1"/>
    </xf>
    <xf numFmtId="0" fontId="52" fillId="8" borderId="8" xfId="0" applyFont="1" applyFill="1" applyBorder="1" applyAlignment="1" applyProtection="1">
      <alignment vertical="center" wrapText="1" readingOrder="1"/>
      <protection hidden="1"/>
    </xf>
    <xf numFmtId="0" fontId="53" fillId="7" borderId="12" xfId="0" applyFont="1" applyFill="1" applyBorder="1" applyAlignment="1">
      <alignment horizontal="center" vertical="center" wrapText="1" readingOrder="1"/>
    </xf>
    <xf numFmtId="0" fontId="53" fillId="7" borderId="13" xfId="0" applyFont="1" applyFill="1" applyBorder="1" applyAlignment="1">
      <alignment horizontal="center" vertical="center" wrapText="1" readingOrder="1"/>
    </xf>
    <xf numFmtId="0" fontId="53" fillId="7" borderId="14" xfId="0" applyFont="1" applyFill="1" applyBorder="1" applyAlignment="1">
      <alignment horizontal="center" vertical="center" wrapText="1" readingOrder="1"/>
    </xf>
    <xf numFmtId="0" fontId="53" fillId="7" borderId="0" xfId="0" applyFont="1" applyFill="1" applyAlignment="1">
      <alignment horizontal="center" vertical="center" wrapText="1" readingOrder="1"/>
    </xf>
    <xf numFmtId="0" fontId="53" fillId="7" borderId="15" xfId="0" applyFont="1" applyFill="1" applyBorder="1" applyAlignment="1">
      <alignment horizontal="center" vertical="center" wrapText="1" readingOrder="1"/>
    </xf>
    <xf numFmtId="0" fontId="53" fillId="7" borderId="16" xfId="0" applyFont="1" applyFill="1" applyBorder="1" applyAlignment="1">
      <alignment horizontal="center" vertical="center" wrapText="1" readingOrder="1"/>
    </xf>
    <xf numFmtId="0" fontId="53" fillId="6" borderId="12" xfId="0" applyFont="1" applyFill="1" applyBorder="1" applyAlignment="1">
      <alignment horizontal="center" vertical="center" wrapText="1" readingOrder="1"/>
    </xf>
    <xf numFmtId="0" fontId="53" fillId="6" borderId="13" xfId="0" applyFont="1" applyFill="1" applyBorder="1" applyAlignment="1">
      <alignment horizontal="center" vertical="center" wrapText="1" readingOrder="1"/>
    </xf>
    <xf numFmtId="0" fontId="53" fillId="6" borderId="14" xfId="0" applyFont="1" applyFill="1" applyBorder="1" applyAlignment="1">
      <alignment horizontal="center" vertical="center" wrapText="1" readingOrder="1"/>
    </xf>
    <xf numFmtId="0" fontId="53" fillId="6" borderId="0" xfId="0" applyFont="1" applyFill="1" applyAlignment="1">
      <alignment horizontal="center" vertical="center" wrapText="1" readingOrder="1"/>
    </xf>
    <xf numFmtId="0" fontId="53" fillId="7" borderId="9" xfId="0" applyFont="1" applyFill="1" applyBorder="1" applyAlignment="1" applyProtection="1">
      <alignment vertical="center" wrapText="1" readingOrder="1"/>
      <protection hidden="1"/>
    </xf>
    <xf numFmtId="0" fontId="53" fillId="7" borderId="10" xfId="0" applyFont="1" applyFill="1" applyBorder="1" applyAlignment="1" applyProtection="1">
      <alignment vertical="center" wrapText="1" readingOrder="1"/>
      <protection hidden="1"/>
    </xf>
    <xf numFmtId="0" fontId="53" fillId="7" borderId="11" xfId="0" applyFont="1" applyFill="1" applyBorder="1" applyAlignment="1" applyProtection="1">
      <alignment vertical="center" wrapText="1" readingOrder="1"/>
      <protection hidden="1"/>
    </xf>
    <xf numFmtId="0" fontId="53" fillId="7" borderId="2" xfId="0" applyFont="1" applyFill="1" applyBorder="1" applyAlignment="1" applyProtection="1">
      <alignment vertical="center" wrapText="1" readingOrder="1"/>
      <protection hidden="1"/>
    </xf>
    <xf numFmtId="0" fontId="53" fillId="7" borderId="0" xfId="0" applyFont="1" applyFill="1" applyAlignment="1" applyProtection="1">
      <alignment vertical="center" wrapText="1" readingOrder="1"/>
      <protection hidden="1"/>
    </xf>
    <xf numFmtId="0" fontId="53" fillId="7" borderId="3" xfId="0" applyFont="1" applyFill="1" applyBorder="1" applyAlignment="1" applyProtection="1">
      <alignment vertical="center" wrapText="1" readingOrder="1"/>
      <protection hidden="1"/>
    </xf>
    <xf numFmtId="0" fontId="53" fillId="7" borderId="6" xfId="0" applyFont="1" applyFill="1" applyBorder="1" applyAlignment="1" applyProtection="1">
      <alignment vertical="center" wrapText="1" readingOrder="1"/>
      <protection hidden="1"/>
    </xf>
    <xf numFmtId="0" fontId="53" fillId="7" borderId="7" xfId="0" applyFont="1" applyFill="1" applyBorder="1" applyAlignment="1" applyProtection="1">
      <alignment vertical="center" wrapText="1" readingOrder="1"/>
      <protection hidden="1"/>
    </xf>
    <xf numFmtId="0" fontId="53" fillId="7" borderId="8" xfId="0" applyFont="1" applyFill="1" applyBorder="1" applyAlignment="1" applyProtection="1">
      <alignment vertical="center" wrapText="1" readingOrder="1"/>
      <protection hidden="1"/>
    </xf>
    <xf numFmtId="0" fontId="52" fillId="8" borderId="12" xfId="0" applyFont="1" applyFill="1" applyBorder="1" applyAlignment="1">
      <alignment horizontal="center" vertical="center" wrapText="1" readingOrder="1"/>
    </xf>
    <xf numFmtId="0" fontId="52" fillId="8" borderId="13" xfId="0" applyFont="1" applyFill="1" applyBorder="1" applyAlignment="1">
      <alignment horizontal="center" vertical="center" wrapText="1" readingOrder="1"/>
    </xf>
    <xf numFmtId="0" fontId="52" fillId="8" borderId="14" xfId="0" applyFont="1" applyFill="1" applyBorder="1" applyAlignment="1">
      <alignment horizontal="center" vertical="center" wrapText="1" readingOrder="1"/>
    </xf>
    <xf numFmtId="0" fontId="52" fillId="8" borderId="0" xfId="0" applyFont="1" applyFill="1" applyAlignment="1">
      <alignment horizontal="center" vertical="center" wrapText="1" readingOrder="1"/>
    </xf>
    <xf numFmtId="0" fontId="53" fillId="15" borderId="0" xfId="0" applyFont="1" applyFill="1" applyAlignment="1">
      <alignment horizontal="center" vertical="center" wrapText="1"/>
    </xf>
    <xf numFmtId="0" fontId="52" fillId="5" borderId="0" xfId="0" applyFont="1" applyFill="1" applyAlignment="1">
      <alignment horizontal="center" vertical="center" wrapText="1" readingOrder="1"/>
    </xf>
    <xf numFmtId="0" fontId="52" fillId="5" borderId="0" xfId="0" applyFont="1" applyFill="1" applyAlignment="1">
      <alignment horizontal="center" vertical="center" textRotation="90" wrapText="1" readingOrder="1"/>
    </xf>
    <xf numFmtId="0" fontId="52" fillId="5" borderId="3" xfId="0" applyFont="1" applyFill="1" applyBorder="1" applyAlignment="1">
      <alignment horizontal="center" vertical="center" textRotation="90" wrapText="1" readingOrder="1"/>
    </xf>
    <xf numFmtId="0" fontId="53" fillId="6" borderId="9" xfId="0" applyFont="1" applyFill="1" applyBorder="1" applyAlignment="1" applyProtection="1">
      <alignment vertical="center" wrapText="1" readingOrder="1"/>
      <protection hidden="1"/>
    </xf>
    <xf numFmtId="0" fontId="53" fillId="6" borderId="10" xfId="0" applyFont="1" applyFill="1" applyBorder="1" applyAlignment="1" applyProtection="1">
      <alignment vertical="center" wrapText="1" readingOrder="1"/>
      <protection hidden="1"/>
    </xf>
    <xf numFmtId="0" fontId="53" fillId="6" borderId="11" xfId="0" applyFont="1" applyFill="1" applyBorder="1" applyAlignment="1" applyProtection="1">
      <alignment vertical="center" wrapText="1" readingOrder="1"/>
      <protection hidden="1"/>
    </xf>
    <xf numFmtId="0" fontId="53" fillId="6" borderId="2" xfId="0" applyFont="1" applyFill="1" applyBorder="1" applyAlignment="1" applyProtection="1">
      <alignment vertical="center" wrapText="1" readingOrder="1"/>
      <protection hidden="1"/>
    </xf>
    <xf numFmtId="0" fontId="53" fillId="6" borderId="0" xfId="0" applyFont="1" applyFill="1" applyAlignment="1" applyProtection="1">
      <alignment vertical="center" wrapText="1" readingOrder="1"/>
      <protection hidden="1"/>
    </xf>
    <xf numFmtId="0" fontId="53" fillId="6" borderId="3" xfId="0" applyFont="1" applyFill="1" applyBorder="1" applyAlignment="1" applyProtection="1">
      <alignment vertical="center" wrapText="1" readingOrder="1"/>
      <protection hidden="1"/>
    </xf>
    <xf numFmtId="0" fontId="53" fillId="6" borderId="6" xfId="0" applyFont="1" applyFill="1" applyBorder="1" applyAlignment="1" applyProtection="1">
      <alignment vertical="center" wrapText="1" readingOrder="1"/>
      <protection hidden="1"/>
    </xf>
    <xf numFmtId="0" fontId="53" fillId="6" borderId="7" xfId="0" applyFont="1" applyFill="1" applyBorder="1" applyAlignment="1" applyProtection="1">
      <alignment vertical="center" wrapText="1" readingOrder="1"/>
      <protection hidden="1"/>
    </xf>
    <xf numFmtId="0" fontId="53" fillId="6" borderId="8" xfId="0" applyFont="1" applyFill="1" applyBorder="1" applyAlignment="1" applyProtection="1">
      <alignment vertical="center" wrapText="1" readingOrder="1"/>
      <protection hidden="1"/>
    </xf>
    <xf numFmtId="0" fontId="51" fillId="0" borderId="11"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0" xfId="0" applyFont="1" applyAlignment="1">
      <alignment horizontal="center" vertical="center" wrapText="1"/>
    </xf>
    <xf numFmtId="0" fontId="51" fillId="0" borderId="3"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8" xfId="0" applyFont="1" applyBorder="1" applyAlignment="1">
      <alignment horizontal="center" vertical="center" wrapText="1"/>
    </xf>
    <xf numFmtId="0" fontId="54" fillId="2" borderId="0" xfId="0" applyFont="1" applyFill="1" applyAlignment="1">
      <alignment horizontal="center" vertical="center"/>
    </xf>
    <xf numFmtId="0" fontId="54" fillId="0" borderId="0" xfId="0" applyFont="1" applyAlignment="1">
      <alignment horizontal="center"/>
    </xf>
    <xf numFmtId="0" fontId="52" fillId="8" borderId="9" xfId="0" applyFont="1" applyFill="1" applyBorder="1" applyAlignment="1" applyProtection="1">
      <alignment horizontal="left" vertical="center" wrapText="1" readingOrder="1"/>
      <protection hidden="1"/>
    </xf>
    <xf numFmtId="0" fontId="52" fillId="8" borderId="10" xfId="0" applyFont="1" applyFill="1" applyBorder="1" applyAlignment="1" applyProtection="1">
      <alignment horizontal="left" vertical="center" wrapText="1" readingOrder="1"/>
      <protection hidden="1"/>
    </xf>
    <xf numFmtId="0" fontId="52" fillId="8" borderId="11" xfId="0" applyFont="1" applyFill="1" applyBorder="1" applyAlignment="1" applyProtection="1">
      <alignment horizontal="left" vertical="center" wrapText="1" readingOrder="1"/>
      <protection hidden="1"/>
    </xf>
    <xf numFmtId="0" fontId="52" fillId="8" borderId="2" xfId="0" applyFont="1" applyFill="1" applyBorder="1" applyAlignment="1" applyProtection="1">
      <alignment horizontal="left" vertical="center" wrapText="1" readingOrder="1"/>
      <protection hidden="1"/>
    </xf>
    <xf numFmtId="0" fontId="52" fillId="8" borderId="0" xfId="0" applyFont="1" applyFill="1" applyAlignment="1" applyProtection="1">
      <alignment horizontal="left" vertical="center" wrapText="1" readingOrder="1"/>
      <protection hidden="1"/>
    </xf>
    <xf numFmtId="0" fontId="52" fillId="8" borderId="3" xfId="0" applyFont="1" applyFill="1" applyBorder="1" applyAlignment="1" applyProtection="1">
      <alignment horizontal="left" vertical="center" wrapText="1" readingOrder="1"/>
      <protection hidden="1"/>
    </xf>
    <xf numFmtId="0" fontId="52" fillId="8" borderId="6" xfId="0" applyFont="1" applyFill="1" applyBorder="1" applyAlignment="1" applyProtection="1">
      <alignment horizontal="left" vertical="center" wrapText="1" readingOrder="1"/>
      <protection hidden="1"/>
    </xf>
    <xf numFmtId="0" fontId="52" fillId="8" borderId="7" xfId="0" applyFont="1" applyFill="1" applyBorder="1" applyAlignment="1" applyProtection="1">
      <alignment horizontal="left" vertical="center" wrapText="1" readingOrder="1"/>
      <protection hidden="1"/>
    </xf>
    <xf numFmtId="0" fontId="52" fillId="8" borderId="8" xfId="0" applyFont="1" applyFill="1" applyBorder="1" applyAlignment="1" applyProtection="1">
      <alignment horizontal="left" vertical="center" wrapText="1" readingOrder="1"/>
      <protection hidden="1"/>
    </xf>
    <xf numFmtId="0" fontId="53" fillId="6" borderId="9" xfId="0" applyFont="1" applyFill="1" applyBorder="1" applyAlignment="1" applyProtection="1">
      <alignment horizontal="left" vertical="center" wrapText="1" readingOrder="1"/>
      <protection hidden="1"/>
    </xf>
    <xf numFmtId="0" fontId="53" fillId="6" borderId="10" xfId="0" applyFont="1" applyFill="1" applyBorder="1" applyAlignment="1" applyProtection="1">
      <alignment horizontal="left" vertical="center" wrapText="1" readingOrder="1"/>
      <protection hidden="1"/>
    </xf>
    <xf numFmtId="0" fontId="53" fillId="6" borderId="11" xfId="0" applyFont="1" applyFill="1" applyBorder="1" applyAlignment="1" applyProtection="1">
      <alignment horizontal="left" vertical="center" wrapText="1" readingOrder="1"/>
      <protection hidden="1"/>
    </xf>
    <xf numFmtId="0" fontId="53" fillId="6" borderId="2" xfId="0" applyFont="1" applyFill="1" applyBorder="1" applyAlignment="1" applyProtection="1">
      <alignment horizontal="left" vertical="center" wrapText="1" readingOrder="1"/>
      <protection hidden="1"/>
    </xf>
    <xf numFmtId="0" fontId="53" fillId="6" borderId="0" xfId="0" applyFont="1" applyFill="1" applyAlignment="1" applyProtection="1">
      <alignment horizontal="left" vertical="center" wrapText="1" readingOrder="1"/>
      <protection hidden="1"/>
    </xf>
    <xf numFmtId="0" fontId="53" fillId="6" borderId="3" xfId="0" applyFont="1" applyFill="1" applyBorder="1" applyAlignment="1" applyProtection="1">
      <alignment horizontal="left" vertical="center" wrapText="1" readingOrder="1"/>
      <protection hidden="1"/>
    </xf>
    <xf numFmtId="0" fontId="53" fillId="6" borderId="6" xfId="0" applyFont="1" applyFill="1" applyBorder="1" applyAlignment="1" applyProtection="1">
      <alignment horizontal="left" vertical="center" wrapText="1" readingOrder="1"/>
      <protection hidden="1"/>
    </xf>
    <xf numFmtId="0" fontId="53" fillId="6" borderId="7" xfId="0" applyFont="1" applyFill="1" applyBorder="1" applyAlignment="1" applyProtection="1">
      <alignment horizontal="left" vertical="center" wrapText="1" readingOrder="1"/>
      <protection hidden="1"/>
    </xf>
    <xf numFmtId="0" fontId="53" fillId="6" borderId="8" xfId="0" applyFont="1" applyFill="1" applyBorder="1" applyAlignment="1" applyProtection="1">
      <alignment horizontal="left" vertical="center" wrapText="1" readingOrder="1"/>
      <protection hidden="1"/>
    </xf>
    <xf numFmtId="0" fontId="53" fillId="7" borderId="9" xfId="0" applyFont="1" applyFill="1" applyBorder="1" applyAlignment="1" applyProtection="1">
      <alignment horizontal="left" vertical="center" wrapText="1" readingOrder="1"/>
      <protection hidden="1"/>
    </xf>
    <xf numFmtId="0" fontId="53" fillId="7" borderId="10" xfId="0" applyFont="1" applyFill="1" applyBorder="1" applyAlignment="1" applyProtection="1">
      <alignment horizontal="left" vertical="center" wrapText="1" readingOrder="1"/>
      <protection hidden="1"/>
    </xf>
    <xf numFmtId="0" fontId="53" fillId="7" borderId="11" xfId="0" applyFont="1" applyFill="1" applyBorder="1" applyAlignment="1" applyProtection="1">
      <alignment horizontal="left" vertical="center" wrapText="1" readingOrder="1"/>
      <protection hidden="1"/>
    </xf>
    <xf numFmtId="0" fontId="53" fillId="7" borderId="2" xfId="0" applyFont="1" applyFill="1" applyBorder="1" applyAlignment="1" applyProtection="1">
      <alignment horizontal="left" vertical="center" wrapText="1" readingOrder="1"/>
      <protection hidden="1"/>
    </xf>
    <xf numFmtId="0" fontId="53" fillId="7" borderId="0" xfId="0" applyFont="1" applyFill="1" applyAlignment="1" applyProtection="1">
      <alignment horizontal="left" vertical="center" wrapText="1" readingOrder="1"/>
      <protection hidden="1"/>
    </xf>
    <xf numFmtId="0" fontId="53" fillId="7" borderId="3" xfId="0" applyFont="1" applyFill="1" applyBorder="1" applyAlignment="1" applyProtection="1">
      <alignment horizontal="left" vertical="center" wrapText="1" readingOrder="1"/>
      <protection hidden="1"/>
    </xf>
    <xf numFmtId="0" fontId="53" fillId="7" borderId="6" xfId="0" applyFont="1" applyFill="1" applyBorder="1" applyAlignment="1" applyProtection="1">
      <alignment horizontal="left" vertical="center" wrapText="1" readingOrder="1"/>
      <protection hidden="1"/>
    </xf>
    <xf numFmtId="0" fontId="53" fillId="7" borderId="7" xfId="0" applyFont="1" applyFill="1" applyBorder="1" applyAlignment="1" applyProtection="1">
      <alignment horizontal="left" vertical="center" wrapText="1" readingOrder="1"/>
      <protection hidden="1"/>
    </xf>
    <xf numFmtId="0" fontId="53" fillId="7" borderId="8" xfId="0" applyFont="1" applyFill="1" applyBorder="1" applyAlignment="1" applyProtection="1">
      <alignment horizontal="left" vertical="center" wrapText="1" readingOrder="1"/>
      <protection hidden="1"/>
    </xf>
    <xf numFmtId="0" fontId="64" fillId="9" borderId="9" xfId="0" applyFont="1" applyFill="1" applyBorder="1" applyAlignment="1" applyProtection="1">
      <alignment horizontal="left" vertical="center" wrapText="1" readingOrder="1"/>
      <protection hidden="1"/>
    </xf>
    <xf numFmtId="0" fontId="64" fillId="9" borderId="10" xfId="0" applyFont="1" applyFill="1" applyBorder="1" applyAlignment="1" applyProtection="1">
      <alignment horizontal="left" vertical="center" wrapText="1" readingOrder="1"/>
      <protection hidden="1"/>
    </xf>
    <xf numFmtId="0" fontId="64" fillId="9" borderId="11" xfId="0" applyFont="1" applyFill="1" applyBorder="1" applyAlignment="1" applyProtection="1">
      <alignment horizontal="left" vertical="center" wrapText="1" readingOrder="1"/>
      <protection hidden="1"/>
    </xf>
    <xf numFmtId="0" fontId="64" fillId="9" borderId="2" xfId="0" applyFont="1" applyFill="1" applyBorder="1" applyAlignment="1" applyProtection="1">
      <alignment horizontal="left" vertical="center" wrapText="1" readingOrder="1"/>
      <protection hidden="1"/>
    </xf>
    <xf numFmtId="0" fontId="64" fillId="9" borderId="0" xfId="0" applyFont="1" applyFill="1" applyAlignment="1" applyProtection="1">
      <alignment horizontal="left" vertical="center" wrapText="1" readingOrder="1"/>
      <protection hidden="1"/>
    </xf>
    <xf numFmtId="0" fontId="64" fillId="9" borderId="3" xfId="0" applyFont="1" applyFill="1" applyBorder="1" applyAlignment="1" applyProtection="1">
      <alignment horizontal="left" vertical="center" wrapText="1" readingOrder="1"/>
      <protection hidden="1"/>
    </xf>
    <xf numFmtId="0" fontId="64" fillId="9" borderId="6" xfId="0" applyFont="1" applyFill="1" applyBorder="1" applyAlignment="1" applyProtection="1">
      <alignment horizontal="left" vertical="center" wrapText="1" readingOrder="1"/>
      <protection hidden="1"/>
    </xf>
    <xf numFmtId="0" fontId="64" fillId="9" borderId="7" xfId="0" applyFont="1" applyFill="1" applyBorder="1" applyAlignment="1" applyProtection="1">
      <alignment horizontal="left" vertical="center" wrapText="1" readingOrder="1"/>
      <protection hidden="1"/>
    </xf>
    <xf numFmtId="0" fontId="64" fillId="9" borderId="8" xfId="0" applyFont="1" applyFill="1" applyBorder="1" applyAlignment="1" applyProtection="1">
      <alignment horizontal="left" vertical="center" wrapText="1" readingOrder="1"/>
      <protection hidden="1"/>
    </xf>
    <xf numFmtId="0" fontId="48" fillId="15" borderId="29" xfId="0" applyFont="1" applyFill="1" applyBorder="1" applyAlignment="1">
      <alignment horizontal="center" vertical="center"/>
    </xf>
    <xf numFmtId="0" fontId="48" fillId="15" borderId="29" xfId="0" applyFont="1" applyFill="1" applyBorder="1" applyAlignment="1">
      <alignment horizontal="center" vertical="center" wrapText="1" readingOrder="1"/>
    </xf>
    <xf numFmtId="0" fontId="23" fillId="14" borderId="29" xfId="0" applyFont="1" applyFill="1" applyBorder="1" applyAlignment="1">
      <alignment horizontal="center" vertical="center" wrapText="1" readingOrder="1"/>
    </xf>
    <xf numFmtId="0" fontId="27" fillId="2" borderId="0" xfId="0" applyFont="1" applyFill="1" applyAlignment="1">
      <alignment horizontal="left" vertical="center" wrapText="1"/>
    </xf>
    <xf numFmtId="0" fontId="32" fillId="15" borderId="29" xfId="0" applyFont="1" applyFill="1" applyBorder="1" applyAlignment="1">
      <alignment horizontal="center" vertical="center" wrapText="1" readingOrder="1"/>
    </xf>
    <xf numFmtId="0" fontId="33" fillId="15" borderId="29" xfId="0" applyFont="1" applyFill="1" applyBorder="1" applyAlignment="1">
      <alignment horizontal="center" vertical="center" wrapText="1" readingOrder="1"/>
    </xf>
  </cellXfs>
  <cellStyles count="7">
    <cellStyle name="Énfasis5" xfId="5" builtinId="45"/>
    <cellStyle name="Hipervínculo" xfId="4" builtinId="8"/>
    <cellStyle name="Incorrecto" xfId="6" builtinId="27"/>
    <cellStyle name="Normal" xfId="0" builtinId="0"/>
    <cellStyle name="Normal - Style1 2" xfId="2" xr:uid="{00000000-0005-0000-0000-000003000000}"/>
    <cellStyle name="Normal 2 2" xfId="3" xr:uid="{00000000-0005-0000-0000-000004000000}"/>
    <cellStyle name="Porcentaje" xfId="1" builtinId="5"/>
  </cellStyles>
  <dxfs count="83">
    <dxf>
      <font>
        <color rgb="FF9C0006"/>
      </font>
      <fill>
        <patternFill>
          <bgColor rgb="FFFFC7CE"/>
        </patternFill>
      </fill>
    </dxf>
    <dxf>
      <fill>
        <patternFill>
          <bgColor rgb="FFFFFF00"/>
        </patternFill>
      </fill>
    </dxf>
    <dxf>
      <font>
        <color theme="0"/>
      </font>
      <fill>
        <patternFill>
          <bgColor rgb="FFC00000"/>
        </patternFill>
      </fill>
    </dxf>
    <dxf>
      <font>
        <color theme="0"/>
      </font>
      <fill>
        <patternFill>
          <bgColor rgb="FFE26B0A"/>
        </patternFill>
      </fill>
    </dxf>
    <dxf>
      <fill>
        <patternFill>
          <bgColor rgb="FF92D050"/>
        </patternFill>
      </fill>
    </dxf>
    <dxf>
      <font>
        <color theme="0"/>
      </font>
      <fill>
        <patternFill>
          <bgColor rgb="FFC00000"/>
        </patternFill>
      </fill>
    </dxf>
    <dxf>
      <fill>
        <patternFill>
          <bgColor rgb="FFE26B0A"/>
        </patternFill>
      </fill>
    </dxf>
    <dxf>
      <fill>
        <patternFill>
          <bgColor rgb="FFFFFF00"/>
        </patternFill>
      </fill>
    </dxf>
    <dxf>
      <font>
        <color auto="1"/>
      </font>
      <fill>
        <patternFill>
          <bgColor theme="9" tint="0.39994506668294322"/>
        </patternFill>
      </fill>
    </dxf>
    <dxf>
      <font>
        <color theme="0"/>
      </font>
      <fill>
        <patternFill>
          <bgColor theme="9" tint="-0.24994659260841701"/>
        </patternFill>
      </fill>
    </dxf>
    <dxf>
      <font>
        <color theme="0"/>
      </font>
      <fill>
        <patternFill>
          <bgColor theme="9" tint="-0.24994659260841701"/>
        </patternFill>
      </fill>
    </dxf>
    <dxf>
      <font>
        <color auto="1"/>
      </font>
      <fill>
        <patternFill>
          <bgColor theme="9" tint="0.39994506668294322"/>
        </patternFill>
      </fill>
    </dxf>
    <dxf>
      <font>
        <color theme="1"/>
      </font>
      <fill>
        <patternFill>
          <bgColor rgb="FFFFFF00"/>
        </patternFill>
      </fill>
    </dxf>
    <dxf>
      <font>
        <color theme="0"/>
      </font>
      <fill>
        <patternFill>
          <bgColor rgb="FFE26B0A"/>
        </patternFill>
      </fill>
    </dxf>
    <dxf>
      <font>
        <color theme="0"/>
      </font>
      <fill>
        <patternFill>
          <bgColor rgb="FFFF0000"/>
        </patternFill>
      </fill>
    </dxf>
    <dxf>
      <fill>
        <patternFill>
          <bgColor rgb="FFE26B0A"/>
        </patternFill>
      </fill>
    </dxf>
    <dxf>
      <font>
        <color theme="0"/>
      </font>
      <fill>
        <patternFill>
          <bgColor rgb="FFC00000"/>
        </patternFill>
      </fill>
    </dxf>
    <dxf>
      <fill>
        <patternFill>
          <bgColor rgb="FFFFFF00"/>
        </patternFill>
      </fill>
    </dxf>
    <dxf>
      <font>
        <color auto="1"/>
      </font>
      <fill>
        <patternFill>
          <bgColor theme="9" tint="0.39994506668294322"/>
        </patternFill>
      </fill>
    </dxf>
    <dxf>
      <font>
        <color theme="0"/>
      </font>
      <fill>
        <patternFill>
          <bgColor theme="9" tint="-0.24994659260841701"/>
        </patternFill>
      </fill>
    </dxf>
    <dxf>
      <fill>
        <patternFill>
          <bgColor rgb="FFE26B0A"/>
        </patternFill>
      </fill>
    </dxf>
    <dxf>
      <fill>
        <patternFill>
          <bgColor rgb="FFFFFF00"/>
        </patternFill>
      </fill>
    </dxf>
    <dxf>
      <font>
        <color theme="0"/>
      </font>
      <fill>
        <patternFill>
          <bgColor theme="9" tint="-0.24994659260841701"/>
        </patternFill>
      </fill>
    </dxf>
    <dxf>
      <font>
        <color auto="1"/>
      </font>
      <fill>
        <patternFill>
          <bgColor theme="9" tint="0.39994506668294322"/>
        </patternFill>
      </fill>
    </dxf>
    <dxf>
      <font>
        <color theme="0"/>
      </font>
      <fill>
        <patternFill>
          <bgColor rgb="FFC00000"/>
        </patternFill>
      </fill>
    </dxf>
    <dxf>
      <font>
        <color theme="0"/>
      </font>
      <fill>
        <patternFill>
          <bgColor rgb="FFE26B0A"/>
        </patternFill>
      </fill>
    </dxf>
    <dxf>
      <font>
        <color theme="0"/>
      </font>
      <fill>
        <patternFill>
          <bgColor rgb="FFC00000"/>
        </patternFill>
      </fill>
    </dxf>
    <dxf>
      <font>
        <color auto="1"/>
      </font>
      <fill>
        <patternFill>
          <bgColor theme="9" tint="0.39994506668294322"/>
        </patternFill>
      </fill>
    </dxf>
    <dxf>
      <fill>
        <patternFill>
          <bgColor rgb="FFFFFF00"/>
        </patternFill>
      </fill>
    </dxf>
    <dxf>
      <font>
        <color theme="0"/>
      </font>
      <fill>
        <patternFill>
          <bgColor theme="9" tint="-0.24994659260841701"/>
        </patternFill>
      </fill>
    </dxf>
    <dxf>
      <font>
        <color theme="0"/>
      </font>
    </dxf>
    <dxf>
      <font>
        <color theme="0"/>
      </font>
      <fill>
        <patternFill>
          <bgColor rgb="FF7030A0"/>
        </patternFill>
      </fill>
    </dxf>
    <dxf>
      <fill>
        <patternFill>
          <bgColor theme="0" tint="-4.9989318521683403E-2"/>
        </patternFill>
      </fill>
    </dxf>
    <dxf>
      <font>
        <color theme="1"/>
      </font>
      <fill>
        <patternFill>
          <bgColor rgb="FFFFFF00"/>
        </patternFill>
      </fill>
    </dxf>
    <dxf>
      <font>
        <color theme="0"/>
      </font>
      <fill>
        <patternFill>
          <bgColor rgb="FFE26B0A"/>
        </patternFill>
      </fill>
    </dxf>
    <dxf>
      <font>
        <color theme="0"/>
      </font>
      <fill>
        <patternFill>
          <bgColor rgb="FFC00000"/>
        </patternFill>
      </fill>
    </dxf>
    <dxf>
      <fill>
        <patternFill>
          <bgColor rgb="FF92D050"/>
        </patternFill>
      </fill>
    </dxf>
    <dxf>
      <fill>
        <patternFill>
          <bgColor theme="9" tint="-0.24994659260841701"/>
        </patternFill>
      </fill>
    </dxf>
    <dxf>
      <font>
        <color auto="1"/>
      </font>
      <fill>
        <patternFill>
          <bgColor theme="9" tint="0.39994506668294322"/>
        </patternFill>
      </fill>
    </dxf>
    <dxf>
      <font>
        <color theme="1"/>
      </font>
      <fill>
        <patternFill>
          <bgColor rgb="FFFFFF00"/>
        </patternFill>
      </fill>
    </dxf>
    <dxf>
      <font>
        <color theme="0"/>
      </font>
      <fill>
        <patternFill>
          <bgColor rgb="FFE26B0A"/>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9" tint="0.39994506668294322"/>
        </patternFill>
      </fill>
    </dxf>
    <dxf>
      <font>
        <color theme="0"/>
      </font>
      <fill>
        <patternFill>
          <bgColor theme="9" tint="-0.24994659260841701"/>
        </patternFill>
      </fill>
    </dxf>
    <dxf>
      <font>
        <color theme="0"/>
      </font>
      <fill>
        <patternFill>
          <bgColor rgb="FFC00000"/>
        </patternFill>
      </fill>
    </dxf>
    <dxf>
      <font>
        <color theme="0"/>
      </font>
      <fill>
        <patternFill>
          <bgColor rgb="FFE26B0A"/>
        </patternFill>
      </fill>
    </dxf>
    <dxf>
      <fill>
        <patternFill>
          <bgColor rgb="FFFFFF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
      <fill>
        <patternFill>
          <bgColor rgb="FF92D050"/>
        </patternFill>
      </fill>
    </dxf>
    <dxf>
      <fill>
        <patternFill>
          <bgColor rgb="FFFFFF00"/>
        </patternFill>
      </fill>
    </dxf>
    <dxf>
      <fill>
        <patternFill>
          <bgColor rgb="FFE26B0A"/>
        </patternFill>
      </fill>
    </dxf>
    <dxf>
      <font>
        <color theme="0"/>
      </font>
      <fill>
        <patternFill>
          <bgColor rgb="FFC00000"/>
        </patternFill>
      </fill>
    </dxf>
  </dxfs>
  <tableStyles count="0" defaultTableStyle="TableStyleMedium2" defaultPivotStyle="PivotStyleLight16"/>
  <colors>
    <mruColors>
      <color rgb="FF0F47AF"/>
      <color rgb="FF123E7F"/>
      <color rgb="FFE26B0A"/>
      <color rgb="FFFF00FF"/>
      <color rgb="FF31869B"/>
      <color rgb="FF0000FF"/>
      <color rgb="FFE65B0A"/>
      <color rgb="FFE65B1A"/>
      <color rgb="FFE65B11"/>
      <color rgb="FFE659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ubbleChart>
        <c:varyColors val="0"/>
        <c:ser>
          <c:idx val="0"/>
          <c:order val="0"/>
          <c:tx>
            <c:strRef>
              <c:f>Hoja2!$C$4</c:f>
              <c:strCache>
                <c:ptCount val="1"/>
                <c:pt idx="0">
                  <c:v> R1</c:v>
                </c:pt>
              </c:strCache>
            </c:strRef>
          </c:tx>
          <c:spPr>
            <a:solidFill>
              <a:schemeClr val="accent1">
                <a:alpha val="75000"/>
              </a:schemeClr>
            </a:solidFill>
            <a:ln w="25400">
              <a:noFill/>
            </a:ln>
            <a:effectLst/>
          </c:spPr>
          <c:invertIfNegative val="0"/>
          <c:xVal>
            <c:strRef>
              <c:f>Hoja2!$D$3:$E$3</c:f>
              <c:strCache>
                <c:ptCount val="2"/>
                <c:pt idx="0">
                  <c:v>PROBABILIDAD IHNERENTE</c:v>
                </c:pt>
                <c:pt idx="1">
                  <c:v>IMPACTO IHNERENTE</c:v>
                </c:pt>
              </c:strCache>
            </c:strRef>
          </c:xVal>
          <c:yVal>
            <c:numRef>
              <c:f>Hoja2!$D$4:$E$4</c:f>
              <c:numCache>
                <c:formatCode>0%</c:formatCode>
                <c:ptCount val="2"/>
                <c:pt idx="0">
                  <c:v>0.8</c:v>
                </c:pt>
                <c:pt idx="1">
                  <c:v>1</c:v>
                </c:pt>
              </c:numCache>
            </c:numRef>
          </c:yVal>
          <c:bubbleSize>
            <c:numRef>
              <c:f>Hoja2!$D$5:$E$5</c:f>
              <c:numCache>
                <c:formatCode>0%</c:formatCode>
                <c:ptCount val="2"/>
                <c:pt idx="0">
                  <c:v>0.2</c:v>
                </c:pt>
                <c:pt idx="1">
                  <c:v>0.4</c:v>
                </c:pt>
              </c:numCache>
            </c:numRef>
          </c:bubbleSize>
          <c:bubble3D val="1"/>
          <c:extLst>
            <c:ext xmlns:c16="http://schemas.microsoft.com/office/drawing/2014/chart" uri="{C3380CC4-5D6E-409C-BE32-E72D297353CC}">
              <c16:uniqueId val="{00000000-661D-4A44-83E7-58F6C24F5DE3}"/>
            </c:ext>
          </c:extLst>
        </c:ser>
        <c:ser>
          <c:idx val="1"/>
          <c:order val="1"/>
          <c:tx>
            <c:strRef>
              <c:f>Hoja2!$C$6</c:f>
              <c:strCache>
                <c:ptCount val="1"/>
                <c:pt idx="0">
                  <c:v> R9</c:v>
                </c:pt>
              </c:strCache>
            </c:strRef>
          </c:tx>
          <c:spPr>
            <a:solidFill>
              <a:schemeClr val="accent2">
                <a:alpha val="75000"/>
              </a:schemeClr>
            </a:solidFill>
            <a:ln w="25400">
              <a:noFill/>
            </a:ln>
            <a:effectLst/>
          </c:spPr>
          <c:invertIfNegative val="0"/>
          <c:xVal>
            <c:strRef>
              <c:f>Hoja2!$D$3:$E$3</c:f>
              <c:strCache>
                <c:ptCount val="2"/>
                <c:pt idx="0">
                  <c:v>PROBABILIDAD IHNERENTE</c:v>
                </c:pt>
                <c:pt idx="1">
                  <c:v>IMPACTO IHNERENTE</c:v>
                </c:pt>
              </c:strCache>
            </c:strRef>
          </c:xVal>
          <c:yVal>
            <c:numRef>
              <c:f>Hoja2!$D$6:$E$6</c:f>
              <c:numCache>
                <c:formatCode>0%</c:formatCode>
                <c:ptCount val="2"/>
                <c:pt idx="0">
                  <c:v>0.2</c:v>
                </c:pt>
                <c:pt idx="1">
                  <c:v>0.2</c:v>
                </c:pt>
              </c:numCache>
            </c:numRef>
          </c:yVal>
          <c:bubbleSize>
            <c:numRef>
              <c:f>Hoja2!$D$7:$E$7</c:f>
              <c:numCache>
                <c:formatCode>0%</c:formatCode>
                <c:ptCount val="2"/>
                <c:pt idx="0">
                  <c:v>0.6</c:v>
                </c:pt>
                <c:pt idx="1">
                  <c:v>0.2</c:v>
                </c:pt>
              </c:numCache>
            </c:numRef>
          </c:bubbleSize>
          <c:bubble3D val="1"/>
          <c:extLst>
            <c:ext xmlns:c16="http://schemas.microsoft.com/office/drawing/2014/chart" uri="{C3380CC4-5D6E-409C-BE32-E72D297353CC}">
              <c16:uniqueId val="{00000001-661D-4A44-83E7-58F6C24F5DE3}"/>
            </c:ext>
          </c:extLst>
        </c:ser>
        <c:ser>
          <c:idx val="2"/>
          <c:order val="2"/>
          <c:tx>
            <c:strRef>
              <c:f>Hoja2!$C$8</c:f>
              <c:strCache>
                <c:ptCount val="1"/>
                <c:pt idx="0">
                  <c:v> R8</c:v>
                </c:pt>
              </c:strCache>
            </c:strRef>
          </c:tx>
          <c:spPr>
            <a:solidFill>
              <a:schemeClr val="accent3">
                <a:alpha val="75000"/>
              </a:schemeClr>
            </a:solidFill>
            <a:ln w="25400">
              <a:noFill/>
            </a:ln>
            <a:effectLst/>
          </c:spPr>
          <c:invertIfNegative val="0"/>
          <c:xVal>
            <c:strRef>
              <c:f>Hoja2!$D$3:$E$3</c:f>
              <c:strCache>
                <c:ptCount val="2"/>
                <c:pt idx="0">
                  <c:v>PROBABILIDAD IHNERENTE</c:v>
                </c:pt>
                <c:pt idx="1">
                  <c:v>IMPACTO IHNERENTE</c:v>
                </c:pt>
              </c:strCache>
            </c:strRef>
          </c:xVal>
          <c:yVal>
            <c:numRef>
              <c:f>Hoja2!$D$8:$E$8</c:f>
              <c:numCache>
                <c:formatCode>0%</c:formatCode>
                <c:ptCount val="2"/>
                <c:pt idx="0">
                  <c:v>0.2</c:v>
                </c:pt>
                <c:pt idx="1">
                  <c:v>0.2</c:v>
                </c:pt>
              </c:numCache>
            </c:numRef>
          </c:yVal>
          <c:bubbleSize>
            <c:numRef>
              <c:f>Hoja2!$D$9:$E$9</c:f>
              <c:numCache>
                <c:formatCode>0%</c:formatCode>
                <c:ptCount val="2"/>
                <c:pt idx="0">
                  <c:v>0.2</c:v>
                </c:pt>
                <c:pt idx="1">
                  <c:v>0.4</c:v>
                </c:pt>
              </c:numCache>
            </c:numRef>
          </c:bubbleSize>
          <c:bubble3D val="1"/>
          <c:extLst>
            <c:ext xmlns:c16="http://schemas.microsoft.com/office/drawing/2014/chart" uri="{C3380CC4-5D6E-409C-BE32-E72D297353CC}">
              <c16:uniqueId val="{00000002-661D-4A44-83E7-58F6C24F5DE3}"/>
            </c:ext>
          </c:extLst>
        </c:ser>
        <c:ser>
          <c:idx val="3"/>
          <c:order val="3"/>
          <c:tx>
            <c:strRef>
              <c:f>Hoja2!$C$10</c:f>
              <c:strCache>
                <c:ptCount val="1"/>
                <c:pt idx="0">
                  <c:v> R29</c:v>
                </c:pt>
              </c:strCache>
            </c:strRef>
          </c:tx>
          <c:spPr>
            <a:solidFill>
              <a:schemeClr val="accent4">
                <a:alpha val="75000"/>
              </a:schemeClr>
            </a:solidFill>
            <a:ln w="25400">
              <a:noFill/>
            </a:ln>
            <a:effectLst/>
          </c:spPr>
          <c:invertIfNegative val="0"/>
          <c:xVal>
            <c:strRef>
              <c:f>Hoja2!$D$3:$E$3</c:f>
              <c:strCache>
                <c:ptCount val="2"/>
                <c:pt idx="0">
                  <c:v>PROBABILIDAD IHNERENTE</c:v>
                </c:pt>
                <c:pt idx="1">
                  <c:v>IMPACTO IHNERENTE</c:v>
                </c:pt>
              </c:strCache>
            </c:strRef>
          </c:xVal>
          <c:yVal>
            <c:numRef>
              <c:f>Hoja2!$D$10:$E$10</c:f>
              <c:numCache>
                <c:formatCode>0%</c:formatCode>
                <c:ptCount val="2"/>
                <c:pt idx="0">
                  <c:v>0.6</c:v>
                </c:pt>
                <c:pt idx="1">
                  <c:v>0.8</c:v>
                </c:pt>
              </c:numCache>
            </c:numRef>
          </c:yVal>
          <c:bubbleSize>
            <c:numRef>
              <c:f>Hoja2!$D$11:$E$11</c:f>
              <c:numCache>
                <c:formatCode>0%</c:formatCode>
                <c:ptCount val="2"/>
                <c:pt idx="0">
                  <c:v>0.2</c:v>
                </c:pt>
                <c:pt idx="1">
                  <c:v>0.8</c:v>
                </c:pt>
              </c:numCache>
            </c:numRef>
          </c:bubbleSize>
          <c:bubble3D val="1"/>
          <c:extLst>
            <c:ext xmlns:c16="http://schemas.microsoft.com/office/drawing/2014/chart" uri="{C3380CC4-5D6E-409C-BE32-E72D297353CC}">
              <c16:uniqueId val="{00000003-661D-4A44-83E7-58F6C24F5DE3}"/>
            </c:ext>
          </c:extLst>
        </c:ser>
        <c:ser>
          <c:idx val="4"/>
          <c:order val="4"/>
          <c:tx>
            <c:strRef>
              <c:f>Hoja2!$C$12</c:f>
              <c:strCache>
                <c:ptCount val="1"/>
                <c:pt idx="0">
                  <c:v> R31</c:v>
                </c:pt>
              </c:strCache>
            </c:strRef>
          </c:tx>
          <c:spPr>
            <a:solidFill>
              <a:schemeClr val="accent5">
                <a:alpha val="75000"/>
              </a:schemeClr>
            </a:solidFill>
            <a:ln w="25400">
              <a:noFill/>
            </a:ln>
            <a:effectLst/>
          </c:spPr>
          <c:invertIfNegative val="0"/>
          <c:xVal>
            <c:strRef>
              <c:f>Hoja2!$D$3:$E$3</c:f>
              <c:strCache>
                <c:ptCount val="2"/>
                <c:pt idx="0">
                  <c:v>PROBABILIDAD IHNERENTE</c:v>
                </c:pt>
                <c:pt idx="1">
                  <c:v>IMPACTO IHNERENTE</c:v>
                </c:pt>
              </c:strCache>
            </c:strRef>
          </c:xVal>
          <c:yVal>
            <c:numRef>
              <c:f>Hoja2!$D$12:$E$12</c:f>
              <c:numCache>
                <c:formatCode>0%</c:formatCode>
                <c:ptCount val="2"/>
                <c:pt idx="0">
                  <c:v>0.6</c:v>
                </c:pt>
                <c:pt idx="1">
                  <c:v>0.8</c:v>
                </c:pt>
              </c:numCache>
            </c:numRef>
          </c:yVal>
          <c:bubbleSize>
            <c:numRef>
              <c:f>Hoja2!$D$13:$E$13</c:f>
              <c:numCache>
                <c:formatCode>0%</c:formatCode>
                <c:ptCount val="2"/>
                <c:pt idx="0">
                  <c:v>0.6</c:v>
                </c:pt>
                <c:pt idx="1">
                  <c:v>0.8</c:v>
                </c:pt>
              </c:numCache>
            </c:numRef>
          </c:bubbleSize>
          <c:bubble3D val="1"/>
          <c:extLst>
            <c:ext xmlns:c16="http://schemas.microsoft.com/office/drawing/2014/chart" uri="{C3380CC4-5D6E-409C-BE32-E72D297353CC}">
              <c16:uniqueId val="{00000004-661D-4A44-83E7-58F6C24F5DE3}"/>
            </c:ext>
          </c:extLst>
        </c:ser>
        <c:ser>
          <c:idx val="5"/>
          <c:order val="5"/>
          <c:tx>
            <c:strRef>
              <c:f>Hoja2!$C$14</c:f>
              <c:strCache>
                <c:ptCount val="1"/>
                <c:pt idx="0">
                  <c:v> R48</c:v>
                </c:pt>
              </c:strCache>
            </c:strRef>
          </c:tx>
          <c:spPr>
            <a:solidFill>
              <a:schemeClr val="accent6">
                <a:alpha val="75000"/>
              </a:schemeClr>
            </a:solidFill>
            <a:ln w="25400">
              <a:noFill/>
            </a:ln>
            <a:effectLst/>
          </c:spPr>
          <c:invertIfNegative val="0"/>
          <c:xVal>
            <c:strRef>
              <c:f>Hoja2!$D$3:$E$3</c:f>
              <c:strCache>
                <c:ptCount val="2"/>
                <c:pt idx="0">
                  <c:v>PROBABILIDAD IHNERENTE</c:v>
                </c:pt>
                <c:pt idx="1">
                  <c:v>IMPACTO IHNERENTE</c:v>
                </c:pt>
              </c:strCache>
            </c:strRef>
          </c:xVal>
          <c:yVal>
            <c:numRef>
              <c:f>Hoja2!$D$14:$E$14</c:f>
              <c:numCache>
                <c:formatCode>0%</c:formatCode>
                <c:ptCount val="2"/>
                <c:pt idx="0">
                  <c:v>0.8</c:v>
                </c:pt>
                <c:pt idx="1">
                  <c:v>0.6</c:v>
                </c:pt>
              </c:numCache>
            </c:numRef>
          </c:yVal>
          <c:bubbleSize>
            <c:numRef>
              <c:f>Hoja2!$D$15:$E$15</c:f>
              <c:numCache>
                <c:formatCode>0%</c:formatCode>
                <c:ptCount val="2"/>
                <c:pt idx="0">
                  <c:v>0</c:v>
                </c:pt>
                <c:pt idx="1">
                  <c:v>0</c:v>
                </c:pt>
              </c:numCache>
            </c:numRef>
          </c:bubbleSize>
          <c:bubble3D val="1"/>
          <c:extLst>
            <c:ext xmlns:c16="http://schemas.microsoft.com/office/drawing/2014/chart" uri="{C3380CC4-5D6E-409C-BE32-E72D297353CC}">
              <c16:uniqueId val="{00000005-661D-4A44-83E7-58F6C24F5DE3}"/>
            </c:ext>
          </c:extLst>
        </c:ser>
        <c:dLbls>
          <c:showLegendKey val="0"/>
          <c:showVal val="0"/>
          <c:showCatName val="0"/>
          <c:showSerName val="0"/>
          <c:showPercent val="0"/>
          <c:showBubbleSize val="0"/>
        </c:dLbls>
        <c:bubbleScale val="100"/>
        <c:showNegBubbles val="0"/>
        <c:axId val="1566306127"/>
        <c:axId val="1566308207"/>
      </c:bubbleChart>
      <c:valAx>
        <c:axId val="1566306127"/>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66308207"/>
        <c:crosses val="autoZero"/>
        <c:crossBetween val="midCat"/>
      </c:valAx>
      <c:valAx>
        <c:axId val="1566308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6630612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tx>
            <c:strRef>
              <c:f>Hoja2!$C$30</c:f>
              <c:strCache>
                <c:ptCount val="1"/>
                <c:pt idx="0">
                  <c:v>R1</c:v>
                </c:pt>
              </c:strCache>
            </c:strRef>
          </c:tx>
          <c:spPr>
            <a:ln w="25400" cap="rnd">
              <a:noFill/>
              <a:round/>
            </a:ln>
            <a:effectLst/>
          </c:spPr>
          <c:marker>
            <c:symbol val="circle"/>
            <c:size val="5"/>
            <c:spPr>
              <a:solidFill>
                <a:schemeClr val="accent1"/>
              </a:solidFill>
              <a:ln w="9525">
                <a:solidFill>
                  <a:schemeClr val="accent1"/>
                </a:solidFill>
              </a:ln>
              <a:effectLst/>
            </c:spPr>
          </c:marker>
          <c:xVal>
            <c:strRef>
              <c:f>Hoja2!$D$29:$E$29</c:f>
              <c:strCache>
                <c:ptCount val="2"/>
                <c:pt idx="0">
                  <c:v>PROBABILIDAD IHNERENTE</c:v>
                </c:pt>
                <c:pt idx="1">
                  <c:v>IMPACTO IHNERENTE</c:v>
                </c:pt>
              </c:strCache>
            </c:strRef>
          </c:xVal>
          <c:yVal>
            <c:numRef>
              <c:f>Hoja2!$D$30:$E$30</c:f>
              <c:numCache>
                <c:formatCode>0%</c:formatCode>
                <c:ptCount val="2"/>
                <c:pt idx="0">
                  <c:v>0.2</c:v>
                </c:pt>
                <c:pt idx="1">
                  <c:v>0.6</c:v>
                </c:pt>
              </c:numCache>
            </c:numRef>
          </c:yVal>
          <c:smooth val="0"/>
          <c:extLst>
            <c:ext xmlns:c16="http://schemas.microsoft.com/office/drawing/2014/chart" uri="{C3380CC4-5D6E-409C-BE32-E72D297353CC}">
              <c16:uniqueId val="{00000000-BC13-454A-9E07-FEC40E3BE546}"/>
            </c:ext>
          </c:extLst>
        </c:ser>
        <c:dLbls>
          <c:showLegendKey val="0"/>
          <c:showVal val="0"/>
          <c:showCatName val="0"/>
          <c:showSerName val="0"/>
          <c:showPercent val="0"/>
          <c:showBubbleSize val="0"/>
        </c:dLbls>
        <c:axId val="546879279"/>
        <c:axId val="546878863"/>
      </c:scatterChart>
      <c:valAx>
        <c:axId val="546879279"/>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6878863"/>
        <c:crosses val="autoZero"/>
        <c:crossBetween val="midCat"/>
      </c:valAx>
      <c:valAx>
        <c:axId val="546878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687927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Matriz Calor Residual'!A1"/><Relationship Id="rId7" Type="http://schemas.openxmlformats.org/officeDocument/2006/relationships/hyperlink" Target="#'Tabla Valoraci&#243;n controles'!&#193;rea_de_impresi&#243;n"/><Relationship Id="rId2" Type="http://schemas.openxmlformats.org/officeDocument/2006/relationships/hyperlink" Target="#'Matriz Calor Inherente'!A1"/><Relationship Id="rId1" Type="http://schemas.openxmlformats.org/officeDocument/2006/relationships/hyperlink" Target="#Intructivo!A1"/><Relationship Id="rId6" Type="http://schemas.openxmlformats.org/officeDocument/2006/relationships/hyperlink" Target="#'Tabla Impacto'!&#193;rea_de_impresi&#243;n"/><Relationship Id="rId5" Type="http://schemas.openxmlformats.org/officeDocument/2006/relationships/hyperlink" Target="#'Tabla probabilidad'!&#193;rea_de_impresi&#243;n"/><Relationship Id="rId4" Type="http://schemas.openxmlformats.org/officeDocument/2006/relationships/hyperlink" Target="#'Mapa final'!A1"/></Relationships>
</file>

<file path=xl/drawings/_rels/drawing2.xml.rels><?xml version="1.0" encoding="UTF-8" standalone="yes"?>
<Relationships xmlns="http://schemas.openxmlformats.org/package/2006/relationships"><Relationship Id="rId3" Type="http://schemas.openxmlformats.org/officeDocument/2006/relationships/hyperlink" Target="#Hoja1!A1"/><Relationship Id="rId2" Type="http://schemas.openxmlformats.org/officeDocument/2006/relationships/hyperlink" Target="#'Matriz Calor Inherente'!A1"/><Relationship Id="rId1" Type="http://schemas.openxmlformats.org/officeDocument/2006/relationships/hyperlink" Target="#'Matriz Calor Residual'!A1"/><Relationship Id="rId6" Type="http://schemas.openxmlformats.org/officeDocument/2006/relationships/image" Target="../media/image4.jpeg"/><Relationship Id="rId5" Type="http://schemas.openxmlformats.org/officeDocument/2006/relationships/hyperlink" Target="#Intructivo!A1"/><Relationship Id="rId4" Type="http://schemas.openxmlformats.org/officeDocument/2006/relationships/hyperlink" Target="#'Mapa final'!A1"/></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hyperlink" Target="http://intranet.personeriacali.gov.co/reporte-de-riesgos" TargetMode="External"/></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hyperlink" Target="#'Mapa final'!A1"/><Relationship Id="rId1" Type="http://schemas.openxmlformats.org/officeDocument/2006/relationships/hyperlink" Target="#Hoja1!A1"/></Relationships>
</file>

<file path=xl/drawings/_rels/drawing7.xml.rels><?xml version="1.0" encoding="UTF-8" standalone="yes"?>
<Relationships xmlns="http://schemas.openxmlformats.org/package/2006/relationships"><Relationship Id="rId2" Type="http://schemas.openxmlformats.org/officeDocument/2006/relationships/hyperlink" Target="#'Mapa final'!A1"/><Relationship Id="rId1" Type="http://schemas.openxmlformats.org/officeDocument/2006/relationships/hyperlink" Target="#Hoja1!A1"/></Relationships>
</file>

<file path=xl/drawings/_rels/drawing8.xml.rels><?xml version="1.0" encoding="UTF-8" standalone="yes"?>
<Relationships xmlns="http://schemas.openxmlformats.org/package/2006/relationships"><Relationship Id="rId2" Type="http://schemas.openxmlformats.org/officeDocument/2006/relationships/hyperlink" Target="#'Mapa final'!A1"/><Relationship Id="rId1" Type="http://schemas.openxmlformats.org/officeDocument/2006/relationships/hyperlink" Target="#Hoja1!A1"/></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2</xdr:col>
      <xdr:colOff>654412</xdr:colOff>
      <xdr:row>0</xdr:row>
      <xdr:rowOff>168321</xdr:rowOff>
    </xdr:from>
    <xdr:to>
      <xdr:col>4</xdr:col>
      <xdr:colOff>352425</xdr:colOff>
      <xdr:row>7</xdr:row>
      <xdr:rowOff>157907</xdr:rowOff>
    </xdr:to>
    <xdr:sp macro="" textlink="">
      <xdr:nvSpPr>
        <xdr:cNvPr id="7" name="Rectángulo redondeado 6">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178412" y="168321"/>
          <a:ext cx="1222013" cy="1342136"/>
        </a:xfrm>
        <a:prstGeom prst="roundRect">
          <a:avLst/>
        </a:prstGeom>
        <a:solidFill>
          <a:srgbClr val="00B0F0"/>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Instructivo</a:t>
          </a:r>
        </a:p>
      </xdr:txBody>
    </xdr:sp>
    <xdr:clientData/>
  </xdr:twoCellAnchor>
  <xdr:twoCellAnchor>
    <xdr:from>
      <xdr:col>2</xdr:col>
      <xdr:colOff>656795</xdr:colOff>
      <xdr:row>8</xdr:row>
      <xdr:rowOff>49113</xdr:rowOff>
    </xdr:from>
    <xdr:to>
      <xdr:col>4</xdr:col>
      <xdr:colOff>354808</xdr:colOff>
      <xdr:row>15</xdr:row>
      <xdr:rowOff>22326</xdr:rowOff>
    </xdr:to>
    <xdr:sp macro="" textlink="">
      <xdr:nvSpPr>
        <xdr:cNvPr id="9" name="Rectángulo redondeado 8">
          <a:hlinkClick xmlns:r="http://schemas.openxmlformats.org/officeDocument/2006/relationships" r:id="rId2"/>
          <a:extLst>
            <a:ext uri="{FF2B5EF4-FFF2-40B4-BE49-F238E27FC236}">
              <a16:creationId xmlns:a16="http://schemas.microsoft.com/office/drawing/2014/main" id="{00000000-0008-0000-0000-000009000000}"/>
            </a:ext>
          </a:extLst>
        </xdr:cNvPr>
        <xdr:cNvSpPr/>
      </xdr:nvSpPr>
      <xdr:spPr>
        <a:xfrm>
          <a:off x="2180795" y="1592163"/>
          <a:ext cx="1222013" cy="1316238"/>
        </a:xfrm>
        <a:prstGeom prst="roundRect">
          <a:avLst/>
        </a:prstGeom>
        <a:solidFill>
          <a:srgbClr val="00B0F0"/>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Matriz de</a:t>
          </a:r>
          <a:r>
            <a:rPr lang="es-CO" sz="1600" b="1" baseline="0"/>
            <a:t> Calor Inherente</a:t>
          </a:r>
          <a:endParaRPr lang="es-CO" sz="1600" b="1"/>
        </a:p>
      </xdr:txBody>
    </xdr:sp>
    <xdr:clientData/>
  </xdr:twoCellAnchor>
  <xdr:twoCellAnchor>
    <xdr:from>
      <xdr:col>2</xdr:col>
      <xdr:colOff>640120</xdr:colOff>
      <xdr:row>15</xdr:row>
      <xdr:rowOff>104775</xdr:rowOff>
    </xdr:from>
    <xdr:to>
      <xdr:col>4</xdr:col>
      <xdr:colOff>338133</xdr:colOff>
      <xdr:row>22</xdr:row>
      <xdr:rowOff>0</xdr:rowOff>
    </xdr:to>
    <xdr:sp macro="" textlink="">
      <xdr:nvSpPr>
        <xdr:cNvPr id="10" name="Rectángulo redondeado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a:xfrm>
          <a:off x="2164120" y="2990850"/>
          <a:ext cx="1222013" cy="1333502"/>
        </a:xfrm>
        <a:prstGeom prst="roundRect">
          <a:avLst/>
        </a:prstGeom>
        <a:solidFill>
          <a:srgbClr val="00B0F0"/>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Matriz de Calor Residual</a:t>
          </a:r>
        </a:p>
      </xdr:txBody>
    </xdr:sp>
    <xdr:clientData/>
  </xdr:twoCellAnchor>
  <xdr:twoCellAnchor>
    <xdr:from>
      <xdr:col>0</xdr:col>
      <xdr:colOff>78582</xdr:colOff>
      <xdr:row>0</xdr:row>
      <xdr:rowOff>171451</xdr:rowOff>
    </xdr:from>
    <xdr:to>
      <xdr:col>2</xdr:col>
      <xdr:colOff>460380</xdr:colOff>
      <xdr:row>22</xdr:row>
      <xdr:rowOff>0</xdr:rowOff>
    </xdr:to>
    <xdr:sp macro="" textlink="">
      <xdr:nvSpPr>
        <xdr:cNvPr id="13" name="Rectángulo redondeado 12">
          <a:hlinkClick xmlns:r="http://schemas.openxmlformats.org/officeDocument/2006/relationships" r:id="rId4"/>
          <a:extLst>
            <a:ext uri="{FF2B5EF4-FFF2-40B4-BE49-F238E27FC236}">
              <a16:creationId xmlns:a16="http://schemas.microsoft.com/office/drawing/2014/main" id="{00000000-0008-0000-0000-00000D000000}"/>
            </a:ext>
          </a:extLst>
        </xdr:cNvPr>
        <xdr:cNvSpPr/>
      </xdr:nvSpPr>
      <xdr:spPr>
        <a:xfrm>
          <a:off x="78582" y="171451"/>
          <a:ext cx="1905798" cy="4171300"/>
        </a:xfrm>
        <a:prstGeom prst="roundRect">
          <a:avLst/>
        </a:prstGeom>
        <a:solidFill>
          <a:srgbClr val="00B0F0"/>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s-CO" sz="2800" b="1"/>
            <a:t>Mapa</a:t>
          </a:r>
          <a:r>
            <a:rPr lang="es-CO" sz="2800" b="1" baseline="0"/>
            <a:t> de Riesgos</a:t>
          </a:r>
          <a:endParaRPr lang="es-CO" sz="2800" b="1"/>
        </a:p>
      </xdr:txBody>
    </xdr:sp>
    <xdr:clientData/>
  </xdr:twoCellAnchor>
  <xdr:twoCellAnchor>
    <xdr:from>
      <xdr:col>5</xdr:col>
      <xdr:colOff>19786</xdr:colOff>
      <xdr:row>5</xdr:row>
      <xdr:rowOff>39195</xdr:rowOff>
    </xdr:from>
    <xdr:to>
      <xdr:col>5</xdr:col>
      <xdr:colOff>158331</xdr:colOff>
      <xdr:row>5</xdr:row>
      <xdr:rowOff>179108</xdr:rowOff>
    </xdr:to>
    <xdr:sp macro="" textlink="">
      <xdr:nvSpPr>
        <xdr:cNvPr id="3" name="Triángulo rectángulo 2">
          <a:extLst>
            <a:ext uri="{FF2B5EF4-FFF2-40B4-BE49-F238E27FC236}">
              <a16:creationId xmlns:a16="http://schemas.microsoft.com/office/drawing/2014/main" id="{00000000-0008-0000-0000-000003000000}"/>
            </a:ext>
          </a:extLst>
        </xdr:cNvPr>
        <xdr:cNvSpPr/>
      </xdr:nvSpPr>
      <xdr:spPr>
        <a:xfrm>
          <a:off x="3829786" y="999633"/>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3</xdr:row>
      <xdr:rowOff>35094</xdr:rowOff>
    </xdr:from>
    <xdr:to>
      <xdr:col>5</xdr:col>
      <xdr:colOff>156509</xdr:colOff>
      <xdr:row>3</xdr:row>
      <xdr:rowOff>175007</xdr:rowOff>
    </xdr:to>
    <xdr:sp macro="" textlink="">
      <xdr:nvSpPr>
        <xdr:cNvPr id="8" name="Triángulo rectángulo 7">
          <a:extLst>
            <a:ext uri="{FF2B5EF4-FFF2-40B4-BE49-F238E27FC236}">
              <a16:creationId xmlns:a16="http://schemas.microsoft.com/office/drawing/2014/main" id="{00000000-0008-0000-0000-000008000000}"/>
            </a:ext>
          </a:extLst>
        </xdr:cNvPr>
        <xdr:cNvSpPr/>
      </xdr:nvSpPr>
      <xdr:spPr>
        <a:xfrm>
          <a:off x="3827964" y="614532"/>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1</xdr:row>
      <xdr:rowOff>35094</xdr:rowOff>
    </xdr:from>
    <xdr:to>
      <xdr:col>5</xdr:col>
      <xdr:colOff>156509</xdr:colOff>
      <xdr:row>1</xdr:row>
      <xdr:rowOff>175007</xdr:rowOff>
    </xdr:to>
    <xdr:sp macro="" textlink="">
      <xdr:nvSpPr>
        <xdr:cNvPr id="11" name="Triángulo rectángulo 10">
          <a:extLst>
            <a:ext uri="{FF2B5EF4-FFF2-40B4-BE49-F238E27FC236}">
              <a16:creationId xmlns:a16="http://schemas.microsoft.com/office/drawing/2014/main" id="{00000000-0008-0000-0000-00000B000000}"/>
            </a:ext>
          </a:extLst>
        </xdr:cNvPr>
        <xdr:cNvSpPr/>
      </xdr:nvSpPr>
      <xdr:spPr>
        <a:xfrm>
          <a:off x="3827964" y="233532"/>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4</xdr:col>
      <xdr:colOff>504825</xdr:colOff>
      <xdr:row>13</xdr:row>
      <xdr:rowOff>57149</xdr:rowOff>
    </xdr:from>
    <xdr:to>
      <xdr:col>5</xdr:col>
      <xdr:colOff>971551</xdr:colOff>
      <xdr:row>16</xdr:row>
      <xdr:rowOff>9525</xdr:rowOff>
    </xdr:to>
    <xdr:sp macro="" textlink="">
      <xdr:nvSpPr>
        <xdr:cNvPr id="4" name="Rectángulo: esquinas redondeadas 3">
          <a:hlinkClick xmlns:r="http://schemas.openxmlformats.org/officeDocument/2006/relationships" r:id="rId5"/>
          <a:extLst>
            <a:ext uri="{FF2B5EF4-FFF2-40B4-BE49-F238E27FC236}">
              <a16:creationId xmlns:a16="http://schemas.microsoft.com/office/drawing/2014/main" id="{00000000-0008-0000-0000-000004000000}"/>
            </a:ext>
          </a:extLst>
        </xdr:cNvPr>
        <xdr:cNvSpPr/>
      </xdr:nvSpPr>
      <xdr:spPr>
        <a:xfrm>
          <a:off x="3552825" y="2562224"/>
          <a:ext cx="1228726" cy="523876"/>
        </a:xfrm>
        <a:prstGeom prst="roundRect">
          <a:avLst/>
        </a:prstGeom>
        <a:solidFill>
          <a:srgbClr val="31869B"/>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lIns="36000" tIns="36000" rIns="36000" bIns="36000" rtlCol="0" anchor="ctr"/>
        <a:lstStyle/>
        <a:p>
          <a:pPr algn="ctr"/>
          <a:r>
            <a:rPr lang="es-CO" sz="1000"/>
            <a:t>Tabla de Probabilidad</a:t>
          </a:r>
        </a:p>
      </xdr:txBody>
    </xdr:sp>
    <xdr:clientData/>
  </xdr:twoCellAnchor>
  <xdr:twoCellAnchor>
    <xdr:from>
      <xdr:col>4</xdr:col>
      <xdr:colOff>514350</xdr:colOff>
      <xdr:row>16</xdr:row>
      <xdr:rowOff>114300</xdr:rowOff>
    </xdr:from>
    <xdr:to>
      <xdr:col>5</xdr:col>
      <xdr:colOff>981076</xdr:colOff>
      <xdr:row>19</xdr:row>
      <xdr:rowOff>66676</xdr:rowOff>
    </xdr:to>
    <xdr:sp macro="" textlink="">
      <xdr:nvSpPr>
        <xdr:cNvPr id="24" name="Rectángulo: esquinas redondeadas 23">
          <a:hlinkClick xmlns:r="http://schemas.openxmlformats.org/officeDocument/2006/relationships" r:id="rId6"/>
          <a:extLst>
            <a:ext uri="{FF2B5EF4-FFF2-40B4-BE49-F238E27FC236}">
              <a16:creationId xmlns:a16="http://schemas.microsoft.com/office/drawing/2014/main" id="{00000000-0008-0000-0000-000018000000}"/>
            </a:ext>
          </a:extLst>
        </xdr:cNvPr>
        <xdr:cNvSpPr/>
      </xdr:nvSpPr>
      <xdr:spPr>
        <a:xfrm>
          <a:off x="3562350" y="3190875"/>
          <a:ext cx="1228726" cy="523876"/>
        </a:xfrm>
        <a:prstGeom prst="roundRect">
          <a:avLst/>
        </a:prstGeom>
        <a:solidFill>
          <a:srgbClr val="31869B"/>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lIns="36000" tIns="36000" rIns="36000" bIns="36000" rtlCol="0" anchor="ctr"/>
        <a:lstStyle/>
        <a:p>
          <a:pPr algn="ctr"/>
          <a:r>
            <a:rPr lang="es-CO" sz="1000"/>
            <a:t>Tabla de Impacto</a:t>
          </a:r>
        </a:p>
      </xdr:txBody>
    </xdr:sp>
    <xdr:clientData/>
  </xdr:twoCellAnchor>
  <xdr:twoCellAnchor>
    <xdr:from>
      <xdr:col>4</xdr:col>
      <xdr:colOff>514350</xdr:colOff>
      <xdr:row>19</xdr:row>
      <xdr:rowOff>161925</xdr:rowOff>
    </xdr:from>
    <xdr:to>
      <xdr:col>5</xdr:col>
      <xdr:colOff>981076</xdr:colOff>
      <xdr:row>22</xdr:row>
      <xdr:rowOff>0</xdr:rowOff>
    </xdr:to>
    <xdr:sp macro="" textlink="">
      <xdr:nvSpPr>
        <xdr:cNvPr id="25" name="Rectángulo: esquinas redondeadas 24">
          <a:hlinkClick xmlns:r="http://schemas.openxmlformats.org/officeDocument/2006/relationships" r:id="rId7"/>
          <a:extLst>
            <a:ext uri="{FF2B5EF4-FFF2-40B4-BE49-F238E27FC236}">
              <a16:creationId xmlns:a16="http://schemas.microsoft.com/office/drawing/2014/main" id="{00000000-0008-0000-0000-000019000000}"/>
            </a:ext>
          </a:extLst>
        </xdr:cNvPr>
        <xdr:cNvSpPr/>
      </xdr:nvSpPr>
      <xdr:spPr>
        <a:xfrm>
          <a:off x="3562350" y="3810000"/>
          <a:ext cx="1228726" cy="523876"/>
        </a:xfrm>
        <a:prstGeom prst="roundRect">
          <a:avLst/>
        </a:prstGeom>
        <a:solidFill>
          <a:srgbClr val="31869B"/>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5"/>
        </a:lnRef>
        <a:fillRef idx="3">
          <a:schemeClr val="accent5"/>
        </a:fillRef>
        <a:effectRef idx="3">
          <a:schemeClr val="accent5"/>
        </a:effectRef>
        <a:fontRef idx="minor">
          <a:schemeClr val="lt1"/>
        </a:fontRef>
      </xdr:style>
      <xdr:txBody>
        <a:bodyPr vertOverflow="clip" horzOverflow="clip" lIns="36000" tIns="36000" rIns="36000" bIns="36000" rtlCol="0" anchor="ctr"/>
        <a:lstStyle/>
        <a:p>
          <a:pPr algn="ctr"/>
          <a:r>
            <a:rPr lang="es-CO" sz="1000"/>
            <a:t>Tabla de Valoración de Controles</a:t>
          </a:r>
        </a:p>
      </xdr:txBody>
    </xdr:sp>
    <xdr:clientData/>
  </xdr:twoCellAnchor>
  <xdr:twoCellAnchor>
    <xdr:from>
      <xdr:col>5</xdr:col>
      <xdr:colOff>19786</xdr:colOff>
      <xdr:row>1</xdr:row>
      <xdr:rowOff>31257</xdr:rowOff>
    </xdr:from>
    <xdr:to>
      <xdr:col>5</xdr:col>
      <xdr:colOff>158331</xdr:colOff>
      <xdr:row>1</xdr:row>
      <xdr:rowOff>171170</xdr:rowOff>
    </xdr:to>
    <xdr:sp macro="" textlink="">
      <xdr:nvSpPr>
        <xdr:cNvPr id="17" name="Triángulo rectángulo 16">
          <a:extLst>
            <a:ext uri="{FF2B5EF4-FFF2-40B4-BE49-F238E27FC236}">
              <a16:creationId xmlns:a16="http://schemas.microsoft.com/office/drawing/2014/main" id="{00000000-0008-0000-0000-000011000000}"/>
            </a:ext>
          </a:extLst>
        </xdr:cNvPr>
        <xdr:cNvSpPr/>
      </xdr:nvSpPr>
      <xdr:spPr>
        <a:xfrm>
          <a:off x="3829786" y="229695"/>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3</xdr:row>
      <xdr:rowOff>35094</xdr:rowOff>
    </xdr:from>
    <xdr:to>
      <xdr:col>5</xdr:col>
      <xdr:colOff>156509</xdr:colOff>
      <xdr:row>3</xdr:row>
      <xdr:rowOff>175007</xdr:rowOff>
    </xdr:to>
    <xdr:sp macro="" textlink="">
      <xdr:nvSpPr>
        <xdr:cNvPr id="18" name="Triángulo rectángulo 17">
          <a:extLst>
            <a:ext uri="{FF2B5EF4-FFF2-40B4-BE49-F238E27FC236}">
              <a16:creationId xmlns:a16="http://schemas.microsoft.com/office/drawing/2014/main" id="{00000000-0008-0000-0000-000012000000}"/>
            </a:ext>
          </a:extLst>
        </xdr:cNvPr>
        <xdr:cNvSpPr/>
      </xdr:nvSpPr>
      <xdr:spPr>
        <a:xfrm>
          <a:off x="5885364" y="2730669"/>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3</xdr:row>
      <xdr:rowOff>35094</xdr:rowOff>
    </xdr:from>
    <xdr:to>
      <xdr:col>5</xdr:col>
      <xdr:colOff>156509</xdr:colOff>
      <xdr:row>3</xdr:row>
      <xdr:rowOff>175007</xdr:rowOff>
    </xdr:to>
    <xdr:sp macro="" textlink="">
      <xdr:nvSpPr>
        <xdr:cNvPr id="19" name="Triángulo rectángulo 18">
          <a:extLst>
            <a:ext uri="{FF2B5EF4-FFF2-40B4-BE49-F238E27FC236}">
              <a16:creationId xmlns:a16="http://schemas.microsoft.com/office/drawing/2014/main" id="{00000000-0008-0000-0000-000013000000}"/>
            </a:ext>
          </a:extLst>
        </xdr:cNvPr>
        <xdr:cNvSpPr/>
      </xdr:nvSpPr>
      <xdr:spPr>
        <a:xfrm>
          <a:off x="5885364" y="1959144"/>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5</xdr:row>
      <xdr:rowOff>35094</xdr:rowOff>
    </xdr:from>
    <xdr:to>
      <xdr:col>5</xdr:col>
      <xdr:colOff>156509</xdr:colOff>
      <xdr:row>5</xdr:row>
      <xdr:rowOff>175007</xdr:rowOff>
    </xdr:to>
    <xdr:sp macro="" textlink="">
      <xdr:nvSpPr>
        <xdr:cNvPr id="20" name="Triángulo rectángulo 19">
          <a:extLst>
            <a:ext uri="{FF2B5EF4-FFF2-40B4-BE49-F238E27FC236}">
              <a16:creationId xmlns:a16="http://schemas.microsoft.com/office/drawing/2014/main" id="{00000000-0008-0000-0000-000014000000}"/>
            </a:ext>
          </a:extLst>
        </xdr:cNvPr>
        <xdr:cNvSpPr/>
      </xdr:nvSpPr>
      <xdr:spPr>
        <a:xfrm>
          <a:off x="5885364" y="2730669"/>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19786</xdr:colOff>
      <xdr:row>3</xdr:row>
      <xdr:rowOff>31257</xdr:rowOff>
    </xdr:from>
    <xdr:to>
      <xdr:col>5</xdr:col>
      <xdr:colOff>158331</xdr:colOff>
      <xdr:row>3</xdr:row>
      <xdr:rowOff>171170</xdr:rowOff>
    </xdr:to>
    <xdr:sp macro="" textlink="">
      <xdr:nvSpPr>
        <xdr:cNvPr id="27" name="Triángulo rectángulo 26">
          <a:extLst>
            <a:ext uri="{FF2B5EF4-FFF2-40B4-BE49-F238E27FC236}">
              <a16:creationId xmlns:a16="http://schemas.microsoft.com/office/drawing/2014/main" id="{00000000-0008-0000-0000-00001B000000}"/>
            </a:ext>
          </a:extLst>
        </xdr:cNvPr>
        <xdr:cNvSpPr/>
      </xdr:nvSpPr>
      <xdr:spPr>
        <a:xfrm>
          <a:off x="3829786" y="610695"/>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3</xdr:row>
      <xdr:rowOff>27156</xdr:rowOff>
    </xdr:from>
    <xdr:to>
      <xdr:col>5</xdr:col>
      <xdr:colOff>156509</xdr:colOff>
      <xdr:row>3</xdr:row>
      <xdr:rowOff>167069</xdr:rowOff>
    </xdr:to>
    <xdr:sp macro="" textlink="">
      <xdr:nvSpPr>
        <xdr:cNvPr id="28" name="Triángulo rectángulo 27">
          <a:extLst>
            <a:ext uri="{FF2B5EF4-FFF2-40B4-BE49-F238E27FC236}">
              <a16:creationId xmlns:a16="http://schemas.microsoft.com/office/drawing/2014/main" id="{00000000-0008-0000-0000-00001C000000}"/>
            </a:ext>
          </a:extLst>
        </xdr:cNvPr>
        <xdr:cNvSpPr/>
      </xdr:nvSpPr>
      <xdr:spPr>
        <a:xfrm>
          <a:off x="3827964" y="606594"/>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5</xdr:row>
      <xdr:rowOff>35094</xdr:rowOff>
    </xdr:from>
    <xdr:to>
      <xdr:col>5</xdr:col>
      <xdr:colOff>156509</xdr:colOff>
      <xdr:row>5</xdr:row>
      <xdr:rowOff>175007</xdr:rowOff>
    </xdr:to>
    <xdr:sp macro="" textlink="">
      <xdr:nvSpPr>
        <xdr:cNvPr id="29" name="Triángulo rectángulo 28">
          <a:extLst>
            <a:ext uri="{FF2B5EF4-FFF2-40B4-BE49-F238E27FC236}">
              <a16:creationId xmlns:a16="http://schemas.microsoft.com/office/drawing/2014/main" id="{00000000-0008-0000-0000-00001D000000}"/>
            </a:ext>
          </a:extLst>
        </xdr:cNvPr>
        <xdr:cNvSpPr/>
      </xdr:nvSpPr>
      <xdr:spPr>
        <a:xfrm>
          <a:off x="5891714" y="1384469"/>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5</xdr:row>
      <xdr:rowOff>35094</xdr:rowOff>
    </xdr:from>
    <xdr:to>
      <xdr:col>5</xdr:col>
      <xdr:colOff>156509</xdr:colOff>
      <xdr:row>5</xdr:row>
      <xdr:rowOff>175007</xdr:rowOff>
    </xdr:to>
    <xdr:sp macro="" textlink="">
      <xdr:nvSpPr>
        <xdr:cNvPr id="30" name="Triángulo rectángulo 29">
          <a:extLst>
            <a:ext uri="{FF2B5EF4-FFF2-40B4-BE49-F238E27FC236}">
              <a16:creationId xmlns:a16="http://schemas.microsoft.com/office/drawing/2014/main" id="{00000000-0008-0000-0000-00001E000000}"/>
            </a:ext>
          </a:extLst>
        </xdr:cNvPr>
        <xdr:cNvSpPr/>
      </xdr:nvSpPr>
      <xdr:spPr>
        <a:xfrm>
          <a:off x="5891714" y="1384469"/>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twoCellAnchor>
    <xdr:from>
      <xdr:col>5</xdr:col>
      <xdr:colOff>17964</xdr:colOff>
      <xdr:row>5</xdr:row>
      <xdr:rowOff>35094</xdr:rowOff>
    </xdr:from>
    <xdr:to>
      <xdr:col>5</xdr:col>
      <xdr:colOff>156509</xdr:colOff>
      <xdr:row>5</xdr:row>
      <xdr:rowOff>175007</xdr:rowOff>
    </xdr:to>
    <xdr:sp macro="" textlink="">
      <xdr:nvSpPr>
        <xdr:cNvPr id="31" name="Triángulo rectángulo 30">
          <a:extLst>
            <a:ext uri="{FF2B5EF4-FFF2-40B4-BE49-F238E27FC236}">
              <a16:creationId xmlns:a16="http://schemas.microsoft.com/office/drawing/2014/main" id="{00000000-0008-0000-0000-00001F000000}"/>
            </a:ext>
          </a:extLst>
        </xdr:cNvPr>
        <xdr:cNvSpPr/>
      </xdr:nvSpPr>
      <xdr:spPr>
        <a:xfrm>
          <a:off x="5891714" y="1384469"/>
          <a:ext cx="138545" cy="139913"/>
        </a:xfrm>
        <a:prstGeom prst="rtTriangle">
          <a:avLst/>
        </a:prstGeom>
        <a:solidFill>
          <a:schemeClr val="bg2">
            <a:lumMod val="75000"/>
          </a:schemeClr>
        </a:solidFill>
        <a:ln>
          <a:solidFill>
            <a:schemeClr val="bg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ln>
              <a:solidFill>
                <a:schemeClr val="bg2">
                  <a:lumMod val="90000"/>
                </a:schemeClr>
              </a:solidFill>
            </a:l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18</xdr:row>
      <xdr:rowOff>130024</xdr:rowOff>
    </xdr:from>
    <xdr:to>
      <xdr:col>0</xdr:col>
      <xdr:colOff>704850</xdr:colOff>
      <xdr:row>22</xdr:row>
      <xdr:rowOff>500454</xdr:rowOff>
    </xdr:to>
    <xdr:sp macro="" textlink="">
      <xdr:nvSpPr>
        <xdr:cNvPr id="11" name="Trapecio 10">
          <a:hlinkClick xmlns:r="http://schemas.openxmlformats.org/officeDocument/2006/relationships" r:id="rId1"/>
          <a:extLst>
            <a:ext uri="{FF2B5EF4-FFF2-40B4-BE49-F238E27FC236}">
              <a16:creationId xmlns:a16="http://schemas.microsoft.com/office/drawing/2014/main" id="{00000000-0008-0000-0100-00000B000000}"/>
            </a:ext>
          </a:extLst>
        </xdr:cNvPr>
        <xdr:cNvSpPr/>
      </xdr:nvSpPr>
      <xdr:spPr>
        <a:xfrm rot="5400000">
          <a:off x="-642415" y="7992389"/>
          <a:ext cx="1989680" cy="704850"/>
        </a:xfrm>
        <a:prstGeom prst="trapezoid">
          <a:avLst>
            <a:gd name="adj" fmla="val 40634"/>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600">
              <a:solidFill>
                <a:schemeClr val="lt1"/>
              </a:solidFill>
              <a:effectLst/>
              <a:latin typeface="+mn-lt"/>
              <a:ea typeface="+mn-ea"/>
              <a:cs typeface="+mn-cs"/>
            </a:rPr>
            <a:t>Matriz de Calor Inherente</a:t>
          </a:r>
          <a:endParaRPr lang="es-CO" sz="2400">
            <a:effectLst/>
          </a:endParaRPr>
        </a:p>
      </xdr:txBody>
    </xdr:sp>
    <xdr:clientData/>
  </xdr:twoCellAnchor>
  <xdr:twoCellAnchor>
    <xdr:from>
      <xdr:col>0</xdr:col>
      <xdr:colOff>1</xdr:colOff>
      <xdr:row>14</xdr:row>
      <xdr:rowOff>48538</xdr:rowOff>
    </xdr:from>
    <xdr:to>
      <xdr:col>0</xdr:col>
      <xdr:colOff>698499</xdr:colOff>
      <xdr:row>19</xdr:row>
      <xdr:rowOff>51715</xdr:rowOff>
    </xdr:to>
    <xdr:sp macro="" textlink="">
      <xdr:nvSpPr>
        <xdr:cNvPr id="10" name="Trapecio 9">
          <a:hlinkClick xmlns:r="http://schemas.openxmlformats.org/officeDocument/2006/relationships" r:id="rId2"/>
          <a:extLst>
            <a:ext uri="{FF2B5EF4-FFF2-40B4-BE49-F238E27FC236}">
              <a16:creationId xmlns:a16="http://schemas.microsoft.com/office/drawing/2014/main" id="{00000000-0008-0000-0100-00000A000000}"/>
            </a:ext>
          </a:extLst>
        </xdr:cNvPr>
        <xdr:cNvSpPr/>
      </xdr:nvSpPr>
      <xdr:spPr>
        <a:xfrm rot="5400000">
          <a:off x="-604839" y="6254078"/>
          <a:ext cx="1908177" cy="698498"/>
        </a:xfrm>
        <a:prstGeom prst="trapezoid">
          <a:avLst>
            <a:gd name="adj" fmla="val 40634"/>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600">
              <a:solidFill>
                <a:schemeClr val="lt1"/>
              </a:solidFill>
              <a:effectLst/>
              <a:latin typeface="+mn-lt"/>
              <a:ea typeface="+mn-ea"/>
              <a:cs typeface="+mn-cs"/>
            </a:rPr>
            <a:t>Matriz de Calor Inherente</a:t>
          </a:r>
          <a:endParaRPr lang="es-CO" sz="2400">
            <a:effectLst/>
          </a:endParaRPr>
        </a:p>
      </xdr:txBody>
    </xdr:sp>
    <xdr:clientData/>
  </xdr:twoCellAnchor>
  <xdr:twoCellAnchor>
    <xdr:from>
      <xdr:col>0</xdr:col>
      <xdr:colOff>1</xdr:colOff>
      <xdr:row>3</xdr:row>
      <xdr:rowOff>17998</xdr:rowOff>
    </xdr:from>
    <xdr:to>
      <xdr:col>0</xdr:col>
      <xdr:colOff>698499</xdr:colOff>
      <xdr:row>6</xdr:row>
      <xdr:rowOff>197917</xdr:rowOff>
    </xdr:to>
    <xdr:sp macro="" textlink="">
      <xdr:nvSpPr>
        <xdr:cNvPr id="7" name="Trapecio 6">
          <a:hlinkClick xmlns:r="http://schemas.openxmlformats.org/officeDocument/2006/relationships" r:id="rId3"/>
          <a:extLst>
            <a:ext uri="{FF2B5EF4-FFF2-40B4-BE49-F238E27FC236}">
              <a16:creationId xmlns:a16="http://schemas.microsoft.com/office/drawing/2014/main" id="{00000000-0008-0000-0100-000007000000}"/>
            </a:ext>
          </a:extLst>
        </xdr:cNvPr>
        <xdr:cNvSpPr/>
      </xdr:nvSpPr>
      <xdr:spPr>
        <a:xfrm rot="5400000">
          <a:off x="-607485" y="1244609"/>
          <a:ext cx="1913469" cy="698498"/>
        </a:xfrm>
        <a:prstGeom prst="trapezoid">
          <a:avLst>
            <a:gd name="adj" fmla="val 40634"/>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Inicio</a:t>
          </a:r>
        </a:p>
      </xdr:txBody>
    </xdr:sp>
    <xdr:clientData/>
  </xdr:twoCellAnchor>
  <xdr:twoCellAnchor>
    <xdr:from>
      <xdr:col>0</xdr:col>
      <xdr:colOff>1</xdr:colOff>
      <xdr:row>8</xdr:row>
      <xdr:rowOff>135472</xdr:rowOff>
    </xdr:from>
    <xdr:to>
      <xdr:col>0</xdr:col>
      <xdr:colOff>698499</xdr:colOff>
      <xdr:row>14</xdr:row>
      <xdr:rowOff>210465</xdr:rowOff>
    </xdr:to>
    <xdr:sp macro="" textlink="">
      <xdr:nvSpPr>
        <xdr:cNvPr id="9" name="Trapecio 8">
          <a:hlinkClick xmlns:r="http://schemas.openxmlformats.org/officeDocument/2006/relationships" r:id="rId4"/>
          <a:extLst>
            <a:ext uri="{FF2B5EF4-FFF2-40B4-BE49-F238E27FC236}">
              <a16:creationId xmlns:a16="http://schemas.microsoft.com/office/drawing/2014/main" id="{00000000-0008-0000-0100-000009000000}"/>
            </a:ext>
          </a:extLst>
        </xdr:cNvPr>
        <xdr:cNvSpPr/>
      </xdr:nvSpPr>
      <xdr:spPr>
        <a:xfrm rot="5400000">
          <a:off x="-602647" y="4510020"/>
          <a:ext cx="1903793" cy="698498"/>
        </a:xfrm>
        <a:prstGeom prst="trapezoid">
          <a:avLst>
            <a:gd name="adj" fmla="val 40634"/>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Mapa</a:t>
          </a:r>
          <a:r>
            <a:rPr lang="es-CO" sz="1600" baseline="0"/>
            <a:t> de Riesgos</a:t>
          </a:r>
          <a:endParaRPr lang="es-CO" sz="1600"/>
        </a:p>
      </xdr:txBody>
    </xdr:sp>
    <xdr:clientData/>
  </xdr:twoCellAnchor>
  <xdr:twoCellAnchor>
    <xdr:from>
      <xdr:col>0</xdr:col>
      <xdr:colOff>1</xdr:colOff>
      <xdr:row>5</xdr:row>
      <xdr:rowOff>337608</xdr:rowOff>
    </xdr:from>
    <xdr:to>
      <xdr:col>1</xdr:col>
      <xdr:colOff>1</xdr:colOff>
      <xdr:row>10</xdr:row>
      <xdr:rowOff>32822</xdr:rowOff>
    </xdr:to>
    <xdr:sp macro="" textlink="">
      <xdr:nvSpPr>
        <xdr:cNvPr id="8" name="Trapecio 7">
          <a:hlinkClick xmlns:r="http://schemas.openxmlformats.org/officeDocument/2006/relationships" r:id="rId5"/>
          <a:extLst>
            <a:ext uri="{FF2B5EF4-FFF2-40B4-BE49-F238E27FC236}">
              <a16:creationId xmlns:a16="http://schemas.microsoft.com/office/drawing/2014/main" id="{00000000-0008-0000-0100-000008000000}"/>
            </a:ext>
          </a:extLst>
        </xdr:cNvPr>
        <xdr:cNvSpPr/>
      </xdr:nvSpPr>
      <xdr:spPr>
        <a:xfrm rot="5400000">
          <a:off x="-614369" y="2847453"/>
          <a:ext cx="1990739" cy="762000"/>
        </a:xfrm>
        <a:prstGeom prst="trapezoid">
          <a:avLst>
            <a:gd name="adj" fmla="val 40634"/>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0"/>
            <a:t>Instructivo</a:t>
          </a:r>
        </a:p>
      </xdr:txBody>
    </xdr:sp>
    <xdr:clientData/>
  </xdr:twoCellAnchor>
  <xdr:twoCellAnchor editAs="oneCell">
    <xdr:from>
      <xdr:col>5</xdr:col>
      <xdr:colOff>1508124</xdr:colOff>
      <xdr:row>45</xdr:row>
      <xdr:rowOff>207434</xdr:rowOff>
    </xdr:from>
    <xdr:to>
      <xdr:col>7</xdr:col>
      <xdr:colOff>631824</xdr:colOff>
      <xdr:row>51</xdr:row>
      <xdr:rowOff>236009</xdr:rowOff>
    </xdr:to>
    <xdr:pic>
      <xdr:nvPicPr>
        <xdr:cNvPr id="12" name="Imagen 11" descr="Fotos de Tell me more de stock, Tell me more imágenes libres de derechos |  Depositphotos®">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185957" y="18950517"/>
          <a:ext cx="2626784" cy="1743075"/>
        </a:xfrm>
        <a:prstGeom prst="rect">
          <a:avLst/>
        </a:prstGeom>
        <a:ln>
          <a:noFill/>
        </a:ln>
        <a:effectLst>
          <a:softEdge rad="112500"/>
        </a:effectLst>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1200150</xdr:colOff>
      <xdr:row>44</xdr:row>
      <xdr:rowOff>200025</xdr:rowOff>
    </xdr:from>
    <xdr:to>
      <xdr:col>7</xdr:col>
      <xdr:colOff>1019175</xdr:colOff>
      <xdr:row>46</xdr:row>
      <xdr:rowOff>28575</xdr:rowOff>
    </xdr:to>
    <xdr:sp macro="" textlink="">
      <xdr:nvSpPr>
        <xdr:cNvPr id="2" name="Rectángulo: esquinas redondeadas 1">
          <a:extLst>
            <a:ext uri="{FF2B5EF4-FFF2-40B4-BE49-F238E27FC236}">
              <a16:creationId xmlns:a16="http://schemas.microsoft.com/office/drawing/2014/main" id="{00000000-0008-0000-0100-000002000000}"/>
            </a:ext>
          </a:extLst>
        </xdr:cNvPr>
        <xdr:cNvSpPr/>
      </xdr:nvSpPr>
      <xdr:spPr>
        <a:xfrm>
          <a:off x="5876925" y="18087975"/>
          <a:ext cx="3314700" cy="400050"/>
        </a:xfrm>
        <a:prstGeom prst="roundRec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es-CO" sz="1400" b="1">
              <a:solidFill>
                <a:schemeClr val="bg1"/>
              </a:solidFill>
              <a:latin typeface="Arial" panose="020B0604020202020204" pitchFamily="34" charset="0"/>
              <a:cs typeface="Arial" panose="020B0604020202020204" pitchFamily="34" charset="0"/>
            </a:rPr>
            <a:t>Video</a:t>
          </a:r>
          <a:r>
            <a:rPr lang="es-CO" sz="1400" b="1" baseline="0">
              <a:solidFill>
                <a:schemeClr val="bg1"/>
              </a:solidFill>
              <a:latin typeface="Arial" panose="020B0604020202020204" pitchFamily="34" charset="0"/>
              <a:cs typeface="Arial" panose="020B0604020202020204" pitchFamily="34" charset="0"/>
            </a:rPr>
            <a:t> Tutorial de la Herramienta</a:t>
          </a:r>
          <a:endParaRPr lang="es-CO" sz="1400" b="1">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302559</xdr:colOff>
      <xdr:row>23</xdr:row>
      <xdr:rowOff>179293</xdr:rowOff>
    </xdr:from>
    <xdr:to>
      <xdr:col>14</xdr:col>
      <xdr:colOff>103961</xdr:colOff>
      <xdr:row>32</xdr:row>
      <xdr:rowOff>140378</xdr:rowOff>
    </xdr:to>
    <xdr:pic>
      <xdr:nvPicPr>
        <xdr:cNvPr id="4" name="Imagen 3">
          <a:extLst>
            <a:ext uri="{FF2B5EF4-FFF2-40B4-BE49-F238E27FC236}">
              <a16:creationId xmlns:a16="http://schemas.microsoft.com/office/drawing/2014/main" id="{9A2D8C3B-50E5-116F-3EF3-1AA959A714A5}"/>
            </a:ext>
          </a:extLst>
        </xdr:cNvPr>
        <xdr:cNvPicPr>
          <a:picLocks noChangeAspect="1"/>
        </xdr:cNvPicPr>
      </xdr:nvPicPr>
      <xdr:blipFill>
        <a:blip xmlns:r="http://schemas.openxmlformats.org/officeDocument/2006/relationships" r:embed="rId1"/>
        <a:stretch>
          <a:fillRect/>
        </a:stretch>
      </xdr:blipFill>
      <xdr:spPr>
        <a:xfrm>
          <a:off x="14814177" y="4571999"/>
          <a:ext cx="2849402" cy="1731614"/>
        </a:xfrm>
        <a:prstGeom prst="rect">
          <a:avLst/>
        </a:prstGeom>
      </xdr:spPr>
    </xdr:pic>
    <xdr:clientData/>
  </xdr:twoCellAnchor>
  <xdr:twoCellAnchor editAs="oneCell">
    <xdr:from>
      <xdr:col>10</xdr:col>
      <xdr:colOff>638735</xdr:colOff>
      <xdr:row>33</xdr:row>
      <xdr:rowOff>75602</xdr:rowOff>
    </xdr:from>
    <xdr:to>
      <xdr:col>15</xdr:col>
      <xdr:colOff>480168</xdr:colOff>
      <xdr:row>40</xdr:row>
      <xdr:rowOff>6815</xdr:rowOff>
    </xdr:to>
    <xdr:pic>
      <xdr:nvPicPr>
        <xdr:cNvPr id="5" name="Imagen 4">
          <a:extLst>
            <a:ext uri="{FF2B5EF4-FFF2-40B4-BE49-F238E27FC236}">
              <a16:creationId xmlns:a16="http://schemas.microsoft.com/office/drawing/2014/main" id="{6AE7658E-9458-AA0B-F907-02BB9F586EB9}"/>
            </a:ext>
          </a:extLst>
        </xdr:cNvPr>
        <xdr:cNvPicPr>
          <a:picLocks noChangeAspect="1"/>
        </xdr:cNvPicPr>
      </xdr:nvPicPr>
      <xdr:blipFill>
        <a:blip xmlns:r="http://schemas.openxmlformats.org/officeDocument/2006/relationships" r:embed="rId2"/>
        <a:stretch>
          <a:fillRect/>
        </a:stretch>
      </xdr:blipFill>
      <xdr:spPr>
        <a:xfrm>
          <a:off x="15150353" y="6462955"/>
          <a:ext cx="4133286" cy="15000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39</xdr:col>
      <xdr:colOff>367393</xdr:colOff>
      <xdr:row>7</xdr:row>
      <xdr:rowOff>54429</xdr:rowOff>
    </xdr:from>
    <xdr:to>
      <xdr:col>41</xdr:col>
      <xdr:colOff>762000</xdr:colOff>
      <xdr:row>7</xdr:row>
      <xdr:rowOff>489858</xdr:rowOff>
    </xdr:to>
    <xdr:sp macro="" textlink="">
      <xdr:nvSpPr>
        <xdr:cNvPr id="8" name="Rectángulo: esquinas redondeadas 7">
          <a:hlinkClick xmlns:r="http://schemas.openxmlformats.org/officeDocument/2006/relationships" r:id="rId1"/>
          <a:extLst>
            <a:ext uri="{FF2B5EF4-FFF2-40B4-BE49-F238E27FC236}">
              <a16:creationId xmlns:a16="http://schemas.microsoft.com/office/drawing/2014/main" id="{6CAA4AD2-C512-4A1C-816C-477EA00DF0A6}"/>
            </a:ext>
          </a:extLst>
        </xdr:cNvPr>
        <xdr:cNvSpPr/>
      </xdr:nvSpPr>
      <xdr:spPr>
        <a:xfrm>
          <a:off x="44549786" y="2204358"/>
          <a:ext cx="3143250" cy="435429"/>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ctr"/>
          <a:r>
            <a:rPr lang="es-CO" sz="2000" b="1" u="none"/>
            <a:t>REPORTE</a:t>
          </a:r>
          <a:r>
            <a:rPr lang="es-CO" sz="2000" b="1" u="none" baseline="0"/>
            <a:t> DE RIESGOS</a:t>
          </a:r>
          <a:endParaRPr lang="es-CO" sz="2000" b="1" u="none"/>
        </a:p>
      </xdr:txBody>
    </xdr:sp>
    <xdr:clientData/>
  </xdr:twoCellAnchor>
  <xdr:twoCellAnchor editAs="oneCell">
    <xdr:from>
      <xdr:col>2</xdr:col>
      <xdr:colOff>737853</xdr:colOff>
      <xdr:row>2</xdr:row>
      <xdr:rowOff>107332</xdr:rowOff>
    </xdr:from>
    <xdr:to>
      <xdr:col>5</xdr:col>
      <xdr:colOff>400719</xdr:colOff>
      <xdr:row>4</xdr:row>
      <xdr:rowOff>472249</xdr:rowOff>
    </xdr:to>
    <xdr:pic>
      <xdr:nvPicPr>
        <xdr:cNvPr id="2" name="Imagen 1">
          <a:extLst>
            <a:ext uri="{FF2B5EF4-FFF2-40B4-BE49-F238E27FC236}">
              <a16:creationId xmlns:a16="http://schemas.microsoft.com/office/drawing/2014/main" id="{C392DBF4-F212-2139-1CA3-744B6D9586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3557" y="107332"/>
          <a:ext cx="3595352" cy="13308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676274</xdr:colOff>
      <xdr:row>2</xdr:row>
      <xdr:rowOff>90486</xdr:rowOff>
    </xdr:from>
    <xdr:to>
      <xdr:col>17</xdr:col>
      <xdr:colOff>590549</xdr:colOff>
      <xdr:row>22</xdr:row>
      <xdr:rowOff>57149</xdr:rowOff>
    </xdr:to>
    <xdr:graphicFrame macro="">
      <xdr:nvGraphicFramePr>
        <xdr:cNvPr id="2" name="Gráfico 1">
          <a:extLst>
            <a:ext uri="{FF2B5EF4-FFF2-40B4-BE49-F238E27FC236}">
              <a16:creationId xmlns:a16="http://schemas.microsoft.com/office/drawing/2014/main" id="{EAEF8BA9-9DFE-C6CD-870B-41A7E6BAB4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409574</xdr:colOff>
      <xdr:row>26</xdr:row>
      <xdr:rowOff>61912</xdr:rowOff>
    </xdr:from>
    <xdr:to>
      <xdr:col>17</xdr:col>
      <xdr:colOff>361949</xdr:colOff>
      <xdr:row>43</xdr:row>
      <xdr:rowOff>57150</xdr:rowOff>
    </xdr:to>
    <xdr:graphicFrame macro="">
      <xdr:nvGraphicFramePr>
        <xdr:cNvPr id="3" name="Gráfico 2">
          <a:extLst>
            <a:ext uri="{FF2B5EF4-FFF2-40B4-BE49-F238E27FC236}">
              <a16:creationId xmlns:a16="http://schemas.microsoft.com/office/drawing/2014/main" id="{ABC24FBF-E3FC-B17B-9033-8B9B93FBE9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xdr:row>
      <xdr:rowOff>28575</xdr:rowOff>
    </xdr:from>
    <xdr:to>
      <xdr:col>0</xdr:col>
      <xdr:colOff>698498</xdr:colOff>
      <xdr:row>4</xdr:row>
      <xdr:rowOff>189444</xdr:rowOff>
    </xdr:to>
    <xdr:sp macro="" textlink="">
      <xdr:nvSpPr>
        <xdr:cNvPr id="2" name="Trapecio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rot="5400000">
          <a:off x="-607486" y="1226611"/>
          <a:ext cx="1913469"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Inicio</a:t>
          </a:r>
        </a:p>
      </xdr:txBody>
    </xdr:sp>
    <xdr:clientData/>
  </xdr:twoCellAnchor>
  <xdr:twoCellAnchor>
    <xdr:from>
      <xdr:col>0</xdr:col>
      <xdr:colOff>0</xdr:colOff>
      <xdr:row>3</xdr:row>
      <xdr:rowOff>771525</xdr:rowOff>
    </xdr:from>
    <xdr:to>
      <xdr:col>0</xdr:col>
      <xdr:colOff>698498</xdr:colOff>
      <xdr:row>6</xdr:row>
      <xdr:rowOff>46418</xdr:rowOff>
    </xdr:to>
    <xdr:sp macro="" textlink="">
      <xdr:nvSpPr>
        <xdr:cNvPr id="3" name="Trapecio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rot="5400000">
          <a:off x="-602648" y="2841023"/>
          <a:ext cx="1903793"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Mapa</a:t>
          </a:r>
          <a:r>
            <a:rPr lang="es-CO" sz="1600" baseline="0"/>
            <a:t> de Riesgos</a:t>
          </a:r>
          <a:endParaRPr lang="es-CO" sz="16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2</xdr:row>
      <xdr:rowOff>0</xdr:rowOff>
    </xdr:from>
    <xdr:to>
      <xdr:col>0</xdr:col>
      <xdr:colOff>698499</xdr:colOff>
      <xdr:row>4</xdr:row>
      <xdr:rowOff>160869</xdr:rowOff>
    </xdr:to>
    <xdr:sp macro="" textlink="">
      <xdr:nvSpPr>
        <xdr:cNvPr id="2" name="Trapecio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rot="5400000">
          <a:off x="-607485" y="1226611"/>
          <a:ext cx="1913469"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Inicio</a:t>
          </a:r>
        </a:p>
      </xdr:txBody>
    </xdr:sp>
    <xdr:clientData/>
  </xdr:twoCellAnchor>
  <xdr:twoCellAnchor>
    <xdr:from>
      <xdr:col>0</xdr:col>
      <xdr:colOff>1</xdr:colOff>
      <xdr:row>3</xdr:row>
      <xdr:rowOff>742950</xdr:rowOff>
    </xdr:from>
    <xdr:to>
      <xdr:col>0</xdr:col>
      <xdr:colOff>698499</xdr:colOff>
      <xdr:row>6</xdr:row>
      <xdr:rowOff>17843</xdr:rowOff>
    </xdr:to>
    <xdr:sp macro="" textlink="">
      <xdr:nvSpPr>
        <xdr:cNvPr id="3" name="Trapecio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rot="5400000">
          <a:off x="-602647" y="2841023"/>
          <a:ext cx="1903793"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Mapa</a:t>
          </a:r>
          <a:r>
            <a:rPr lang="es-CO" sz="1600" baseline="0"/>
            <a:t> de Riesgos</a:t>
          </a:r>
          <a:endParaRPr lang="es-CO" sz="16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9525</xdr:rowOff>
    </xdr:from>
    <xdr:to>
      <xdr:col>0</xdr:col>
      <xdr:colOff>698498</xdr:colOff>
      <xdr:row>5</xdr:row>
      <xdr:rowOff>65619</xdr:rowOff>
    </xdr:to>
    <xdr:sp macro="" textlink="">
      <xdr:nvSpPr>
        <xdr:cNvPr id="2" name="Trapecio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rot="5400000">
          <a:off x="-607486" y="1140886"/>
          <a:ext cx="1913469"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Inicio</a:t>
          </a:r>
        </a:p>
      </xdr:txBody>
    </xdr:sp>
    <xdr:clientData/>
  </xdr:twoCellAnchor>
  <xdr:twoCellAnchor>
    <xdr:from>
      <xdr:col>0</xdr:col>
      <xdr:colOff>0</xdr:colOff>
      <xdr:row>4</xdr:row>
      <xdr:rowOff>390525</xdr:rowOff>
    </xdr:from>
    <xdr:to>
      <xdr:col>0</xdr:col>
      <xdr:colOff>698498</xdr:colOff>
      <xdr:row>7</xdr:row>
      <xdr:rowOff>836993</xdr:rowOff>
    </xdr:to>
    <xdr:sp macro="" textlink="">
      <xdr:nvSpPr>
        <xdr:cNvPr id="3" name="Trapecio 2">
          <a:hlinkClick xmlns:r="http://schemas.openxmlformats.org/officeDocument/2006/relationships" r:id="rId2"/>
          <a:extLst>
            <a:ext uri="{FF2B5EF4-FFF2-40B4-BE49-F238E27FC236}">
              <a16:creationId xmlns:a16="http://schemas.microsoft.com/office/drawing/2014/main" id="{00000000-0008-0000-0700-000003000000}"/>
            </a:ext>
          </a:extLst>
        </xdr:cNvPr>
        <xdr:cNvSpPr/>
      </xdr:nvSpPr>
      <xdr:spPr>
        <a:xfrm rot="5400000">
          <a:off x="-602648" y="2755298"/>
          <a:ext cx="1903793" cy="698498"/>
        </a:xfrm>
        <a:prstGeom prst="trapezoid">
          <a:avLst>
            <a:gd name="adj" fmla="val 40634"/>
          </a:avLst>
        </a:prstGeom>
        <a:solidFill>
          <a:schemeClr val="bg2">
            <a:lumMod val="9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Mapa</a:t>
          </a:r>
          <a:r>
            <a:rPr lang="es-CO" sz="1600" baseline="0"/>
            <a:t> de Riesgos</a:t>
          </a:r>
          <a:endParaRPr lang="es-CO" sz="16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personeriacali.gov.co/induccion-y-reinduccion/"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W42"/>
  <sheetViews>
    <sheetView showGridLines="0" showRowColHeaders="0" zoomScaleNormal="100" workbookViewId="0"/>
  </sheetViews>
  <sheetFormatPr baseColWidth="10" defaultColWidth="0" defaultRowHeight="15.75" zeroHeight="1" x14ac:dyDescent="0.25"/>
  <cols>
    <col min="1" max="5" width="11.42578125" style="20" customWidth="1"/>
    <col min="6" max="6" width="15.42578125" style="38" customWidth="1"/>
    <col min="7" max="7" width="4" style="20" customWidth="1"/>
    <col min="8" max="11" width="11.42578125" style="20" customWidth="1"/>
    <col min="12" max="12" width="4.28515625" style="20" customWidth="1"/>
    <col min="13" max="15" width="11.42578125" style="20" customWidth="1"/>
    <col min="16" max="17" width="4.28515625" style="20" customWidth="1"/>
    <col min="18" max="18" width="18.5703125" style="20" customWidth="1"/>
    <col min="19" max="19" width="1.85546875" style="20" customWidth="1"/>
    <col min="20" max="21" width="11.42578125" style="20" hidden="1" customWidth="1"/>
    <col min="22" max="23" width="4.28515625" style="20" hidden="1" customWidth="1"/>
    <col min="24" max="16384" width="11.42578125" style="20" hidden="1"/>
  </cols>
  <sheetData>
    <row r="1" spans="6:21" ht="15.75" customHeight="1" x14ac:dyDescent="0.25">
      <c r="F1" s="163" t="s">
        <v>149</v>
      </c>
      <c r="G1" s="25"/>
      <c r="H1" s="26"/>
      <c r="I1" s="26"/>
      <c r="J1" s="26"/>
      <c r="K1" s="26"/>
      <c r="L1" s="26"/>
      <c r="M1" s="26"/>
      <c r="N1" s="26"/>
      <c r="O1" s="26"/>
      <c r="P1" s="26"/>
      <c r="Q1" s="26"/>
      <c r="R1" s="27"/>
      <c r="S1" s="27"/>
    </row>
    <row r="2" spans="6:21" ht="15" customHeight="1" thickBot="1" x14ac:dyDescent="0.3">
      <c r="F2" s="164"/>
      <c r="G2" s="28"/>
      <c r="H2" s="29"/>
      <c r="I2" s="29"/>
      <c r="J2" s="29"/>
      <c r="K2" s="29"/>
      <c r="L2" s="29"/>
      <c r="M2" s="29"/>
      <c r="N2" s="29"/>
      <c r="O2" s="29"/>
      <c r="P2"/>
      <c r="Q2"/>
      <c r="R2" s="30"/>
      <c r="S2" s="30"/>
    </row>
    <row r="3" spans="6:21" ht="15" customHeight="1" x14ac:dyDescent="0.25">
      <c r="F3" s="163" t="s">
        <v>107</v>
      </c>
      <c r="G3" s="28"/>
      <c r="H3" s="29"/>
      <c r="I3" s="29"/>
      <c r="J3" s="29"/>
      <c r="K3" s="29"/>
      <c r="L3" s="29"/>
      <c r="M3" s="29"/>
      <c r="N3" s="29"/>
      <c r="O3" s="29"/>
      <c r="P3" s="31"/>
      <c r="Q3" s="31"/>
      <c r="R3" s="32"/>
      <c r="S3" s="32"/>
      <c r="T3" s="21"/>
      <c r="U3" s="21"/>
    </row>
    <row r="4" spans="6:21" ht="15" customHeight="1" thickBot="1" x14ac:dyDescent="0.3">
      <c r="F4" s="164"/>
      <c r="G4" s="28"/>
      <c r="H4" s="29"/>
      <c r="I4" s="29"/>
      <c r="J4" s="29"/>
      <c r="K4" s="29"/>
      <c r="L4" s="29"/>
      <c r="M4" s="29"/>
      <c r="N4" s="29"/>
      <c r="O4" s="29"/>
      <c r="P4" s="31"/>
      <c r="Q4" s="31"/>
      <c r="R4" s="32"/>
      <c r="S4" s="32"/>
      <c r="T4" s="21"/>
      <c r="U4" s="21"/>
    </row>
    <row r="5" spans="6:21" ht="15" customHeight="1" x14ac:dyDescent="0.25">
      <c r="F5" s="163" t="s">
        <v>150</v>
      </c>
      <c r="G5" s="40"/>
      <c r="H5"/>
      <c r="I5"/>
      <c r="J5"/>
      <c r="K5"/>
      <c r="L5"/>
      <c r="M5"/>
      <c r="N5"/>
      <c r="O5"/>
      <c r="P5" s="31"/>
      <c r="Q5" s="31"/>
      <c r="R5" s="32"/>
      <c r="S5" s="32"/>
      <c r="T5" s="21"/>
      <c r="U5" s="21"/>
    </row>
    <row r="6" spans="6:21" ht="15.75" customHeight="1" thickBot="1" x14ac:dyDescent="0.3">
      <c r="F6" s="164"/>
      <c r="G6" s="40"/>
      <c r="H6"/>
      <c r="I6"/>
      <c r="J6"/>
      <c r="K6"/>
      <c r="L6"/>
      <c r="M6"/>
      <c r="N6"/>
      <c r="O6"/>
      <c r="P6" s="31"/>
      <c r="Q6" s="31"/>
      <c r="R6" s="32"/>
      <c r="S6" s="32"/>
      <c r="T6" s="21"/>
      <c r="U6" s="21"/>
    </row>
    <row r="7" spans="6:21" ht="15" customHeight="1" x14ac:dyDescent="0.25">
      <c r="F7" s="39"/>
      <c r="G7" s="40"/>
      <c r="H7"/>
      <c r="I7"/>
      <c r="J7"/>
      <c r="K7"/>
      <c r="L7"/>
      <c r="M7"/>
      <c r="N7"/>
      <c r="O7"/>
      <c r="P7" s="31"/>
      <c r="Q7" s="31"/>
      <c r="R7" s="32"/>
      <c r="S7" s="32"/>
      <c r="T7" s="21"/>
      <c r="U7" s="21"/>
    </row>
    <row r="8" spans="6:21" ht="15" customHeight="1" x14ac:dyDescent="0.25">
      <c r="F8" s="39"/>
      <c r="G8" s="40"/>
      <c r="H8"/>
      <c r="I8"/>
      <c r="J8"/>
      <c r="K8"/>
      <c r="L8"/>
      <c r="M8"/>
      <c r="N8"/>
      <c r="O8"/>
      <c r="P8" s="31"/>
      <c r="Q8" s="31"/>
      <c r="R8" s="32"/>
      <c r="S8" s="32"/>
      <c r="T8" s="21"/>
      <c r="U8" s="21"/>
    </row>
    <row r="9" spans="6:21" ht="15" customHeight="1" x14ac:dyDescent="0.25">
      <c r="F9" s="39"/>
      <c r="G9" s="40"/>
      <c r="H9"/>
      <c r="I9"/>
      <c r="J9"/>
      <c r="K9"/>
      <c r="L9"/>
      <c r="M9"/>
      <c r="N9"/>
      <c r="O9"/>
      <c r="P9" s="31"/>
      <c r="Q9" s="31"/>
      <c r="R9" s="32"/>
      <c r="S9" s="32"/>
      <c r="T9" s="21"/>
      <c r="U9" s="21"/>
    </row>
    <row r="10" spans="6:21" ht="15" customHeight="1" x14ac:dyDescent="0.25">
      <c r="F10" s="39"/>
      <c r="G10" s="40"/>
      <c r="H10"/>
      <c r="I10"/>
      <c r="J10"/>
      <c r="K10"/>
      <c r="L10"/>
      <c r="M10"/>
      <c r="N10"/>
      <c r="O10"/>
      <c r="P10" s="31"/>
      <c r="Q10" s="31"/>
      <c r="R10" s="32"/>
      <c r="S10" s="32"/>
      <c r="T10" s="21"/>
      <c r="U10" s="21"/>
    </row>
    <row r="11" spans="6:21" ht="15" customHeight="1" x14ac:dyDescent="0.25">
      <c r="F11" s="39"/>
      <c r="G11" s="40"/>
      <c r="H11"/>
      <c r="I11"/>
      <c r="J11"/>
      <c r="K11"/>
      <c r="L11"/>
      <c r="M11"/>
      <c r="N11"/>
      <c r="O11"/>
      <c r="P11" s="31"/>
      <c r="Q11" s="31"/>
      <c r="R11" s="32"/>
      <c r="S11" s="32"/>
      <c r="T11" s="21"/>
      <c r="U11" s="21"/>
    </row>
    <row r="12" spans="6:21" x14ac:dyDescent="0.25">
      <c r="F12" s="39"/>
      <c r="G12" s="40"/>
      <c r="H12"/>
      <c r="I12"/>
      <c r="J12"/>
      <c r="K12"/>
      <c r="L12"/>
      <c r="M12"/>
      <c r="N12"/>
      <c r="O12"/>
      <c r="P12" s="31"/>
      <c r="Q12" s="31"/>
      <c r="R12" s="32"/>
      <c r="S12" s="32"/>
      <c r="T12" s="21"/>
      <c r="U12" s="21"/>
    </row>
    <row r="13" spans="6:21" ht="15" customHeight="1" x14ac:dyDescent="0.25">
      <c r="F13" s="20"/>
      <c r="G13" s="40"/>
      <c r="H13"/>
      <c r="I13"/>
      <c r="J13"/>
      <c r="K13"/>
      <c r="L13"/>
      <c r="M13"/>
      <c r="N13"/>
      <c r="O13"/>
      <c r="P13" s="31"/>
      <c r="Q13" s="31"/>
      <c r="R13" s="32"/>
      <c r="S13" s="32"/>
      <c r="T13" s="21"/>
      <c r="U13" s="21"/>
    </row>
    <row r="14" spans="6:21" ht="15" customHeight="1" x14ac:dyDescent="0.25">
      <c r="F14" s="39"/>
      <c r="G14" s="40"/>
      <c r="H14"/>
      <c r="I14"/>
      <c r="J14"/>
      <c r="K14"/>
      <c r="L14"/>
      <c r="M14"/>
      <c r="N14"/>
      <c r="O14"/>
      <c r="P14" s="31"/>
      <c r="Q14" s="31"/>
      <c r="R14" s="32"/>
      <c r="S14" s="32"/>
      <c r="T14" s="21"/>
      <c r="U14" s="21"/>
    </row>
    <row r="15" spans="6:21" ht="15" customHeight="1" x14ac:dyDescent="0.25">
      <c r="F15" s="39"/>
      <c r="G15" s="40"/>
      <c r="H15"/>
      <c r="I15"/>
      <c r="J15"/>
      <c r="K15"/>
      <c r="L15"/>
      <c r="M15"/>
      <c r="N15"/>
      <c r="O15"/>
      <c r="P15" s="31"/>
      <c r="Q15" s="31"/>
      <c r="R15" s="32"/>
      <c r="S15" s="32"/>
      <c r="T15" s="21"/>
      <c r="U15" s="21"/>
    </row>
    <row r="16" spans="6:21" ht="15" customHeight="1" x14ac:dyDescent="0.25">
      <c r="F16" s="39"/>
      <c r="G16" s="40"/>
      <c r="H16"/>
      <c r="I16"/>
      <c r="J16"/>
      <c r="K16"/>
      <c r="L16"/>
      <c r="M16"/>
      <c r="N16"/>
      <c r="O16"/>
      <c r="P16" s="33"/>
      <c r="Q16" s="33"/>
      <c r="R16" s="34"/>
      <c r="S16" s="34"/>
      <c r="T16" s="22"/>
      <c r="U16" s="22"/>
    </row>
    <row r="17" spans="6:21" ht="15" customHeight="1" x14ac:dyDescent="0.25">
      <c r="F17" s="39"/>
      <c r="G17" s="40"/>
      <c r="H17"/>
      <c r="I17"/>
      <c r="J17"/>
      <c r="K17"/>
      <c r="L17"/>
      <c r="M17"/>
      <c r="N17"/>
      <c r="O17"/>
      <c r="P17" s="33"/>
      <c r="Q17" s="33"/>
      <c r="R17" s="34"/>
      <c r="S17" s="34"/>
      <c r="T17" s="22"/>
      <c r="U17" s="22"/>
    </row>
    <row r="18" spans="6:21" ht="15" customHeight="1" x14ac:dyDescent="0.25">
      <c r="F18" s="39"/>
      <c r="G18" s="40"/>
      <c r="H18"/>
      <c r="I18"/>
      <c r="J18"/>
      <c r="K18"/>
      <c r="L18"/>
      <c r="M18"/>
      <c r="N18"/>
      <c r="O18"/>
      <c r="P18" s="33"/>
      <c r="Q18" s="33"/>
      <c r="R18" s="34"/>
      <c r="S18" s="34"/>
      <c r="T18" s="22"/>
      <c r="U18" s="22"/>
    </row>
    <row r="19" spans="6:21" ht="15" customHeight="1" x14ac:dyDescent="0.25">
      <c r="F19" s="20"/>
      <c r="G19" s="40"/>
      <c r="H19"/>
      <c r="I19"/>
      <c r="J19"/>
      <c r="K19"/>
      <c r="L19"/>
      <c r="M19"/>
      <c r="N19"/>
      <c r="O19"/>
      <c r="P19" s="33"/>
      <c r="Q19" s="33"/>
      <c r="R19" s="34"/>
      <c r="S19" s="34"/>
      <c r="T19" s="22"/>
      <c r="U19" s="22"/>
    </row>
    <row r="20" spans="6:21" ht="15" customHeight="1" x14ac:dyDescent="0.25">
      <c r="F20" s="39"/>
      <c r="G20" s="40"/>
      <c r="H20"/>
      <c r="I20"/>
      <c r="J20"/>
      <c r="K20"/>
      <c r="L20"/>
      <c r="M20"/>
      <c r="N20"/>
      <c r="O20"/>
      <c r="P20" s="33"/>
      <c r="Q20" s="33"/>
      <c r="R20" s="34"/>
      <c r="S20" s="34"/>
      <c r="T20" s="22"/>
      <c r="U20" s="22"/>
    </row>
    <row r="21" spans="6:21" ht="18.75" customHeight="1" x14ac:dyDescent="0.25">
      <c r="F21" s="39"/>
      <c r="G21" s="40"/>
      <c r="H21"/>
      <c r="I21"/>
      <c r="J21"/>
      <c r="K21"/>
      <c r="L21"/>
      <c r="M21"/>
      <c r="N21"/>
      <c r="O21"/>
      <c r="P21" s="33"/>
      <c r="Q21" s="33"/>
      <c r="R21" s="34"/>
      <c r="S21" s="34"/>
      <c r="T21" s="22"/>
      <c r="U21" s="22"/>
    </row>
    <row r="22" spans="6:21" ht="15" customHeight="1" x14ac:dyDescent="0.25">
      <c r="F22" s="39"/>
      <c r="G22" s="40"/>
      <c r="H22"/>
      <c r="I22"/>
      <c r="J22"/>
      <c r="K22"/>
      <c r="L22"/>
      <c r="M22"/>
      <c r="N22"/>
      <c r="O22"/>
      <c r="P22" s="33"/>
      <c r="Q22" s="33"/>
      <c r="R22" s="34"/>
      <c r="S22" s="34"/>
      <c r="T22" s="22"/>
      <c r="U22" s="22"/>
    </row>
    <row r="23" spans="6:21" ht="9.75" customHeight="1" thickBot="1" x14ac:dyDescent="0.3">
      <c r="F23" s="39"/>
      <c r="G23" s="41"/>
      <c r="H23" s="35"/>
      <c r="I23" s="35"/>
      <c r="J23" s="35"/>
      <c r="K23" s="35"/>
      <c r="L23" s="35"/>
      <c r="M23" s="36"/>
      <c r="N23" s="36"/>
      <c r="O23" s="36"/>
      <c r="P23" s="36"/>
      <c r="Q23" s="36"/>
      <c r="R23" s="37"/>
      <c r="S23" s="37"/>
      <c r="T23" s="22"/>
      <c r="U23" s="22"/>
    </row>
    <row r="24" spans="6:21" ht="7.5" customHeight="1" x14ac:dyDescent="0.25">
      <c r="M24" s="22"/>
      <c r="N24" s="22"/>
      <c r="O24" s="22"/>
      <c r="P24" s="22"/>
      <c r="Q24" s="22"/>
      <c r="R24" s="22"/>
      <c r="S24" s="22"/>
      <c r="T24" s="22"/>
      <c r="U24" s="22"/>
    </row>
    <row r="25" spans="6:21" ht="15" hidden="1" customHeight="1" x14ac:dyDescent="0.25">
      <c r="M25" s="22"/>
      <c r="N25" s="22"/>
      <c r="O25" s="22"/>
      <c r="P25" s="22"/>
      <c r="Q25" s="22"/>
      <c r="R25" s="22"/>
      <c r="S25" s="22"/>
      <c r="T25" s="22"/>
      <c r="U25" s="22"/>
    </row>
    <row r="26" spans="6:21" ht="15" hidden="1" customHeight="1" x14ac:dyDescent="0.25">
      <c r="M26" s="22"/>
      <c r="N26" s="22"/>
      <c r="O26" s="22"/>
      <c r="P26" s="22"/>
      <c r="Q26" s="22"/>
      <c r="R26" s="22"/>
      <c r="S26" s="22"/>
      <c r="T26" s="22"/>
      <c r="U26" s="22"/>
    </row>
    <row r="27" spans="6:21" ht="15" hidden="1" customHeight="1" x14ac:dyDescent="0.25">
      <c r="M27" s="22"/>
      <c r="N27" s="22"/>
      <c r="O27" s="22"/>
      <c r="P27" s="22"/>
      <c r="Q27" s="22"/>
      <c r="R27" s="22"/>
      <c r="S27" s="22"/>
      <c r="T27" s="22"/>
      <c r="U27" s="22"/>
    </row>
    <row r="28" spans="6:21" ht="15" hidden="1" customHeight="1" x14ac:dyDescent="0.25">
      <c r="M28" s="22"/>
      <c r="N28" s="22"/>
      <c r="O28" s="22"/>
      <c r="P28" s="22"/>
      <c r="Q28" s="22"/>
      <c r="R28" s="22"/>
      <c r="S28" s="22"/>
      <c r="T28" s="22"/>
      <c r="U28" s="22"/>
    </row>
    <row r="29" spans="6:21" ht="15" hidden="1" customHeight="1" x14ac:dyDescent="0.25">
      <c r="M29" s="22"/>
      <c r="N29" s="22"/>
      <c r="O29" s="22"/>
      <c r="P29" s="22"/>
      <c r="Q29" s="22"/>
      <c r="R29" s="22"/>
      <c r="S29" s="22"/>
      <c r="T29" s="22"/>
      <c r="U29" s="22"/>
    </row>
    <row r="30" spans="6:21" ht="15" hidden="1" customHeight="1" x14ac:dyDescent="0.25">
      <c r="M30" s="22"/>
      <c r="N30" s="22"/>
      <c r="O30" s="22"/>
      <c r="P30" s="22"/>
      <c r="Q30" s="22"/>
      <c r="R30" s="22"/>
      <c r="S30" s="22"/>
      <c r="T30" s="22"/>
      <c r="U30" s="22"/>
    </row>
    <row r="31" spans="6:21" ht="15" hidden="1" customHeight="1" x14ac:dyDescent="0.25">
      <c r="M31" s="22"/>
      <c r="N31" s="22"/>
      <c r="O31" s="22"/>
      <c r="P31" s="22"/>
      <c r="Q31" s="22"/>
      <c r="R31" s="22"/>
      <c r="S31" s="22"/>
      <c r="T31" s="22"/>
      <c r="U31" s="22"/>
    </row>
    <row r="32" spans="6:21" ht="15" hidden="1" customHeight="1" x14ac:dyDescent="0.25">
      <c r="M32" s="22"/>
      <c r="N32" s="22"/>
      <c r="O32" s="22"/>
      <c r="P32" s="22"/>
      <c r="Q32" s="22"/>
      <c r="R32" s="22"/>
      <c r="S32" s="22"/>
      <c r="T32" s="22"/>
      <c r="U32" s="22"/>
    </row>
    <row r="33" spans="6:21" ht="18.75" hidden="1" customHeight="1" x14ac:dyDescent="0.3">
      <c r="H33" s="162"/>
      <c r="I33" s="162"/>
      <c r="J33" s="162"/>
      <c r="K33" s="23"/>
      <c r="M33" s="22"/>
      <c r="N33" s="22"/>
      <c r="O33" s="22"/>
      <c r="P33" s="22"/>
      <c r="Q33" s="22"/>
      <c r="R33" s="22"/>
      <c r="S33" s="22"/>
      <c r="T33" s="22"/>
      <c r="U33" s="22"/>
    </row>
    <row r="34" spans="6:21" ht="15" hidden="1" customHeight="1" x14ac:dyDescent="0.25">
      <c r="M34" s="22"/>
      <c r="N34" s="22"/>
      <c r="O34" s="22"/>
      <c r="P34" s="22"/>
      <c r="Q34" s="22"/>
      <c r="R34" s="22"/>
      <c r="S34" s="22"/>
      <c r="T34" s="22"/>
      <c r="U34" s="22"/>
    </row>
    <row r="35" spans="6:21" ht="15" hidden="1" customHeight="1" x14ac:dyDescent="0.25">
      <c r="M35" s="22"/>
      <c r="N35" s="22"/>
      <c r="O35" s="22"/>
      <c r="P35" s="22"/>
      <c r="Q35" s="22"/>
      <c r="R35" s="22"/>
      <c r="S35" s="22"/>
      <c r="T35" s="22"/>
      <c r="U35" s="22"/>
    </row>
    <row r="36" spans="6:21" ht="15" hidden="1" customHeight="1" x14ac:dyDescent="0.25">
      <c r="M36" s="22"/>
      <c r="N36" s="22"/>
      <c r="O36" s="22"/>
      <c r="P36" s="22"/>
      <c r="Q36" s="22"/>
      <c r="R36" s="22"/>
      <c r="S36" s="22"/>
      <c r="T36" s="22"/>
      <c r="U36" s="22"/>
    </row>
    <row r="37" spans="6:21" ht="15" hidden="1" customHeight="1" x14ac:dyDescent="0.25">
      <c r="M37" s="22"/>
      <c r="N37" s="22"/>
      <c r="O37" s="22"/>
      <c r="P37" s="22"/>
      <c r="Q37" s="22"/>
      <c r="R37" s="22"/>
      <c r="S37" s="22"/>
      <c r="T37" s="22"/>
      <c r="U37" s="22"/>
    </row>
    <row r="38" spans="6:21" ht="15" hidden="1" customHeight="1" x14ac:dyDescent="0.25">
      <c r="M38" s="22"/>
      <c r="N38" s="22"/>
      <c r="O38" s="22"/>
      <c r="P38" s="22"/>
      <c r="Q38" s="22"/>
      <c r="R38" s="22"/>
      <c r="S38" s="22"/>
      <c r="T38" s="22"/>
      <c r="U38" s="22"/>
    </row>
    <row r="39" spans="6:21" ht="15" hidden="1" customHeight="1" x14ac:dyDescent="0.25">
      <c r="M39" s="22"/>
      <c r="N39" s="22"/>
      <c r="O39" s="22"/>
      <c r="P39" s="22"/>
      <c r="Q39" s="22"/>
      <c r="R39" s="22"/>
      <c r="S39" s="22"/>
      <c r="T39" s="22"/>
      <c r="U39" s="22"/>
    </row>
    <row r="40" spans="6:21" ht="15.75" hidden="1" customHeight="1" x14ac:dyDescent="0.25">
      <c r="M40" s="22"/>
      <c r="N40" s="22"/>
      <c r="O40" s="22"/>
      <c r="P40" s="22"/>
      <c r="Q40" s="22"/>
      <c r="R40" s="22"/>
      <c r="S40" s="22"/>
      <c r="T40" s="22"/>
      <c r="U40" s="22"/>
    </row>
    <row r="42" spans="6:21" ht="18.75" hidden="1" x14ac:dyDescent="0.3">
      <c r="F42" s="162"/>
      <c r="G42" s="162"/>
    </row>
  </sheetData>
  <sheetProtection algorithmName="SHA-512" hashValue="TpT1GSocsciGeRyNqCZya8O1z2CkQqwgEalydy5cYRJdQzJAM8fpiwFWcKm9VF+Lofv0o+3xnhvLGPYgMZ0+BQ==" saltValue="dFnMd9R3G0I74/SOc12f0Q==" spinCount="100000" sheet="1" objects="1" scenarios="1" selectLockedCells="1" selectUnlockedCells="1"/>
  <mergeCells count="5">
    <mergeCell ref="H33:J33"/>
    <mergeCell ref="F42:G42"/>
    <mergeCell ref="F1:F2"/>
    <mergeCell ref="F3:F4"/>
    <mergeCell ref="F5:F6"/>
  </mergeCells>
  <pageMargins left="0.7" right="0.7" top="0.75" bottom="0.75"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tabColor rgb="FF7030A0"/>
  </sheetPr>
  <dimension ref="A1:G15"/>
  <sheetViews>
    <sheetView showRowColHeaders="0" workbookViewId="0"/>
  </sheetViews>
  <sheetFormatPr baseColWidth="10" defaultColWidth="0" defaultRowHeight="12.75" zeroHeight="1" x14ac:dyDescent="0.2"/>
  <cols>
    <col min="1" max="1" width="12.140625" style="15" customWidth="1"/>
    <col min="2" max="2" width="14.28515625" style="15" customWidth="1"/>
    <col min="3" max="3" width="17" style="15" customWidth="1"/>
    <col min="4" max="4" width="14.28515625" style="15" customWidth="1"/>
    <col min="5" max="5" width="46" style="15" customWidth="1"/>
    <col min="6" max="6" width="14.28515625" style="15" customWidth="1"/>
    <col min="7" max="7" width="2.140625" style="15" customWidth="1"/>
    <col min="8" max="16384" width="14.28515625" style="15" hidden="1"/>
  </cols>
  <sheetData>
    <row r="1" spans="2:6" ht="24" customHeight="1" thickTop="1" thickBot="1" x14ac:dyDescent="0.25">
      <c r="B1" s="488" t="s">
        <v>116</v>
      </c>
      <c r="C1" s="488"/>
      <c r="D1" s="488"/>
      <c r="E1" s="488"/>
      <c r="F1" s="488"/>
    </row>
    <row r="2" spans="2:6" ht="17.25" thickTop="1" thickBot="1" x14ac:dyDescent="0.25">
      <c r="B2" s="489" t="s">
        <v>70</v>
      </c>
      <c r="C2" s="489"/>
      <c r="D2" s="489"/>
      <c r="E2" s="44" t="s">
        <v>71</v>
      </c>
      <c r="F2" s="44" t="s">
        <v>72</v>
      </c>
    </row>
    <row r="3" spans="2:6" ht="48.75" thickTop="1" thickBot="1" x14ac:dyDescent="0.25">
      <c r="B3" s="486" t="s">
        <v>73</v>
      </c>
      <c r="C3" s="486" t="s">
        <v>35</v>
      </c>
      <c r="D3" s="45" t="s">
        <v>74</v>
      </c>
      <c r="E3" s="46" t="s">
        <v>117</v>
      </c>
      <c r="F3" s="47">
        <v>0.25</v>
      </c>
    </row>
    <row r="4" spans="2:6" ht="48.75" thickTop="1" thickBot="1" x14ac:dyDescent="0.25">
      <c r="B4" s="486"/>
      <c r="C4" s="486"/>
      <c r="D4" s="45" t="s">
        <v>75</v>
      </c>
      <c r="E4" s="46" t="s">
        <v>118</v>
      </c>
      <c r="F4" s="47">
        <v>0.2</v>
      </c>
    </row>
    <row r="5" spans="2:6" ht="48.75" thickTop="1" thickBot="1" x14ac:dyDescent="0.25">
      <c r="B5" s="486"/>
      <c r="C5" s="486"/>
      <c r="D5" s="45" t="s">
        <v>76</v>
      </c>
      <c r="E5" s="46" t="s">
        <v>140</v>
      </c>
      <c r="F5" s="47">
        <v>0.05</v>
      </c>
    </row>
    <row r="6" spans="2:6" ht="33" thickTop="1" thickBot="1" x14ac:dyDescent="0.25">
      <c r="B6" s="486"/>
      <c r="C6" s="486" t="s">
        <v>36</v>
      </c>
      <c r="D6" s="45" t="s">
        <v>77</v>
      </c>
      <c r="E6" s="46" t="s">
        <v>114</v>
      </c>
      <c r="F6" s="47">
        <v>0.1</v>
      </c>
    </row>
    <row r="7" spans="2:6" ht="33" thickTop="1" thickBot="1" x14ac:dyDescent="0.25">
      <c r="B7" s="486"/>
      <c r="C7" s="486"/>
      <c r="D7" s="45" t="s">
        <v>78</v>
      </c>
      <c r="E7" s="46" t="s">
        <v>115</v>
      </c>
      <c r="F7" s="47">
        <v>0.05</v>
      </c>
    </row>
    <row r="8" spans="2:6" ht="80.25" thickTop="1" thickBot="1" x14ac:dyDescent="0.25">
      <c r="B8" s="486" t="s">
        <v>113</v>
      </c>
      <c r="C8" s="486" t="s">
        <v>38</v>
      </c>
      <c r="D8" s="45" t="s">
        <v>79</v>
      </c>
      <c r="E8" s="46" t="s">
        <v>119</v>
      </c>
      <c r="F8" s="47">
        <v>0.1</v>
      </c>
    </row>
    <row r="9" spans="2:6" ht="57.75" customHeight="1" thickTop="1" thickBot="1" x14ac:dyDescent="0.25">
      <c r="B9" s="486"/>
      <c r="C9" s="486"/>
      <c r="D9" s="45" t="s">
        <v>80</v>
      </c>
      <c r="E9" s="46" t="s">
        <v>120</v>
      </c>
      <c r="F9" s="48">
        <v>0</v>
      </c>
    </row>
    <row r="10" spans="2:6" ht="33" thickTop="1" thickBot="1" x14ac:dyDescent="0.25">
      <c r="B10" s="486"/>
      <c r="C10" s="486" t="s">
        <v>39</v>
      </c>
      <c r="D10" s="45" t="s">
        <v>81</v>
      </c>
      <c r="E10" s="46" t="s">
        <v>121</v>
      </c>
      <c r="F10" s="47">
        <v>0.05</v>
      </c>
    </row>
    <row r="11" spans="2:6" ht="48.75" thickTop="1" thickBot="1" x14ac:dyDescent="0.25">
      <c r="B11" s="486"/>
      <c r="C11" s="486"/>
      <c r="D11" s="45" t="s">
        <v>82</v>
      </c>
      <c r="E11" s="46" t="s">
        <v>122</v>
      </c>
      <c r="F11" s="48">
        <v>0</v>
      </c>
    </row>
    <row r="12" spans="2:6" ht="17.25" thickTop="1" thickBot="1" x14ac:dyDescent="0.25">
      <c r="B12" s="486"/>
      <c r="C12" s="486" t="s">
        <v>40</v>
      </c>
      <c r="D12" s="45" t="s">
        <v>83</v>
      </c>
      <c r="E12" s="46" t="s">
        <v>123</v>
      </c>
      <c r="F12" s="47">
        <v>0.1</v>
      </c>
    </row>
    <row r="13" spans="2:6" ht="33" thickTop="1" thickBot="1" x14ac:dyDescent="0.25">
      <c r="B13" s="486"/>
      <c r="C13" s="486"/>
      <c r="D13" s="45" t="s">
        <v>84</v>
      </c>
      <c r="E13" s="46" t="s">
        <v>124</v>
      </c>
      <c r="F13" s="48">
        <v>0</v>
      </c>
    </row>
    <row r="14" spans="2:6" ht="15.75" hidden="1" customHeight="1" thickTop="1" x14ac:dyDescent="0.2">
      <c r="B14" s="487"/>
      <c r="C14" s="487"/>
      <c r="D14" s="487"/>
      <c r="E14" s="487"/>
      <c r="F14" s="487"/>
    </row>
    <row r="15" spans="2:6" ht="13.5" hidden="1" customHeight="1" x14ac:dyDescent="0.2">
      <c r="B15" s="487"/>
      <c r="C15" s="487"/>
      <c r="D15" s="487"/>
      <c r="E15" s="487"/>
      <c r="F15" s="487"/>
    </row>
  </sheetData>
  <sheetProtection algorithmName="SHA-512" hashValue="MBgX5McBmfpIgHjnDebYRB8O8mvP3cO8DOOS2BGDg5RRZBGvJaj+xa0zsKvAZrGm7+xuUCQRXWXDSpNBdICfyA==" saltValue="SxgA36+IGzGzvF5TnCIa4g==" spinCount="100000" sheet="1" objects="1" scenarios="1" selectLockedCells="1" selectUnlockedCells="1"/>
  <mergeCells count="10">
    <mergeCell ref="B1:F1"/>
    <mergeCell ref="B2:D2"/>
    <mergeCell ref="B3:B7"/>
    <mergeCell ref="C3:C5"/>
    <mergeCell ref="C6:C7"/>
    <mergeCell ref="B8:B13"/>
    <mergeCell ref="C8:C9"/>
    <mergeCell ref="C10:C11"/>
    <mergeCell ref="C12:C13"/>
    <mergeCell ref="B14:F15"/>
  </mergeCells>
  <pageMargins left="0.7" right="0.7" top="0.75" bottom="0.75" header="0.3" footer="0.3"/>
  <pageSetup paperSize="9"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M56"/>
  <sheetViews>
    <sheetView showRowColHeaders="0" topLeftCell="A25" zoomScale="90" zoomScaleNormal="90" workbookViewId="0"/>
  </sheetViews>
  <sheetFormatPr baseColWidth="10" defaultColWidth="0" defaultRowHeight="15" zeroHeight="1" x14ac:dyDescent="0.25"/>
  <cols>
    <col min="1" max="1" width="11.42578125" style="1" customWidth="1"/>
    <col min="2" max="2" width="2" style="1" customWidth="1"/>
    <col min="3" max="3" width="12.28515625" style="1" customWidth="1"/>
    <col min="4" max="4" width="24.7109375" style="1" customWidth="1"/>
    <col min="5" max="5" width="16" style="1" customWidth="1"/>
    <col min="6" max="6" width="24.7109375" style="1" customWidth="1"/>
    <col min="7" max="7" width="27.7109375" style="1" customWidth="1"/>
    <col min="8" max="8" width="24.7109375" style="1" customWidth="1"/>
    <col min="9" max="9" width="21" style="1" customWidth="1"/>
    <col min="10" max="10" width="11.42578125" style="1" customWidth="1"/>
    <col min="11" max="11" width="16.42578125" style="1" customWidth="1"/>
    <col min="12" max="12" width="7" style="1" customWidth="1"/>
    <col min="13" max="13" width="3.5703125" style="1" customWidth="1"/>
    <col min="14" max="16384" width="11.42578125" style="1" hidden="1"/>
  </cols>
  <sheetData>
    <row r="1" spans="3:12" ht="15.75" thickBot="1" x14ac:dyDescent="0.3"/>
    <row r="2" spans="3:12" ht="18" customHeight="1" x14ac:dyDescent="0.25">
      <c r="C2" s="170" t="s">
        <v>0</v>
      </c>
      <c r="D2" s="171"/>
      <c r="E2" s="171"/>
      <c r="F2" s="171"/>
      <c r="G2" s="171"/>
      <c r="H2" s="171"/>
      <c r="I2" s="171"/>
      <c r="J2" s="171"/>
      <c r="K2" s="171"/>
      <c r="L2" s="172"/>
    </row>
    <row r="3" spans="3:12" ht="15" customHeight="1" x14ac:dyDescent="0.25">
      <c r="C3" s="173" t="s">
        <v>161</v>
      </c>
      <c r="D3" s="174"/>
      <c r="E3" s="174"/>
      <c r="F3" s="174"/>
      <c r="G3" s="174"/>
      <c r="H3" s="174"/>
      <c r="I3" s="174"/>
      <c r="J3" s="174"/>
      <c r="K3" s="174"/>
      <c r="L3" s="175"/>
    </row>
    <row r="4" spans="3:12" ht="51" customHeight="1" x14ac:dyDescent="0.25">
      <c r="C4" s="173"/>
      <c r="D4" s="174"/>
      <c r="E4" s="174"/>
      <c r="F4" s="174"/>
      <c r="G4" s="174"/>
      <c r="H4" s="174"/>
      <c r="I4" s="174"/>
      <c r="J4" s="174"/>
      <c r="K4" s="174"/>
      <c r="L4" s="175"/>
    </row>
    <row r="5" spans="3:12" ht="49.5" customHeight="1" x14ac:dyDescent="0.25">
      <c r="C5" s="173"/>
      <c r="D5" s="174"/>
      <c r="E5" s="174"/>
      <c r="F5" s="174"/>
      <c r="G5" s="174"/>
      <c r="H5" s="174"/>
      <c r="I5" s="174"/>
      <c r="J5" s="174"/>
      <c r="K5" s="174"/>
      <c r="L5" s="175"/>
    </row>
    <row r="6" spans="3:12" ht="36" customHeight="1" x14ac:dyDescent="0.25">
      <c r="C6" s="173"/>
      <c r="D6" s="174"/>
      <c r="E6" s="174"/>
      <c r="F6" s="174"/>
      <c r="G6" s="174"/>
      <c r="H6" s="174"/>
      <c r="I6" s="174"/>
      <c r="J6" s="174"/>
      <c r="K6" s="174"/>
      <c r="L6" s="175"/>
    </row>
    <row r="7" spans="3:12" ht="16.5" x14ac:dyDescent="0.25">
      <c r="C7" s="177" t="s">
        <v>1</v>
      </c>
      <c r="D7" s="178"/>
      <c r="E7" s="178"/>
      <c r="F7" s="178"/>
      <c r="G7" s="178"/>
      <c r="H7" s="178"/>
      <c r="I7" s="178"/>
      <c r="J7" s="178"/>
      <c r="K7" s="178"/>
      <c r="L7" s="24"/>
    </row>
    <row r="8" spans="3:12" ht="95.25" customHeight="1" x14ac:dyDescent="0.25">
      <c r="C8" s="182" t="s">
        <v>162</v>
      </c>
      <c r="D8" s="183"/>
      <c r="E8" s="183"/>
      <c r="F8" s="183"/>
      <c r="G8" s="183"/>
      <c r="H8" s="183"/>
      <c r="I8" s="183"/>
      <c r="J8" s="183"/>
      <c r="K8" s="183"/>
      <c r="L8" s="184"/>
    </row>
    <row r="9" spans="3:12" ht="16.5" x14ac:dyDescent="0.25">
      <c r="C9" s="177"/>
      <c r="D9" s="178"/>
      <c r="E9" s="178"/>
      <c r="F9" s="178"/>
      <c r="G9" s="178"/>
      <c r="H9" s="178"/>
      <c r="I9" s="178"/>
      <c r="J9" s="178"/>
      <c r="K9" s="178"/>
      <c r="L9" s="24"/>
    </row>
    <row r="10" spans="3:12" ht="16.5" customHeight="1" x14ac:dyDescent="0.25">
      <c r="C10" s="179" t="s">
        <v>98</v>
      </c>
      <c r="D10" s="180"/>
      <c r="E10" s="180"/>
      <c r="F10" s="180"/>
      <c r="G10" s="180"/>
      <c r="H10" s="180"/>
      <c r="I10" s="180"/>
      <c r="J10" s="180"/>
      <c r="K10" s="180"/>
      <c r="L10" s="24"/>
    </row>
    <row r="11" spans="3:12" ht="44.25" customHeight="1" x14ac:dyDescent="0.25">
      <c r="C11" s="179"/>
      <c r="D11" s="180"/>
      <c r="E11" s="180"/>
      <c r="F11" s="180"/>
      <c r="G11" s="180"/>
      <c r="H11" s="180"/>
      <c r="I11" s="180"/>
      <c r="J11" s="180"/>
      <c r="K11" s="180"/>
      <c r="L11" s="24"/>
    </row>
    <row r="12" spans="3:12" ht="16.5" customHeight="1" x14ac:dyDescent="0.25">
      <c r="C12" s="179"/>
      <c r="D12" s="180"/>
      <c r="E12" s="180"/>
      <c r="F12" s="180"/>
      <c r="G12" s="180"/>
      <c r="H12" s="180"/>
      <c r="I12" s="180"/>
      <c r="J12" s="180"/>
      <c r="K12" s="180"/>
      <c r="L12" s="24"/>
    </row>
    <row r="13" spans="3:12" x14ac:dyDescent="0.25">
      <c r="C13" s="2"/>
      <c r="D13" s="3"/>
      <c r="E13" s="4"/>
      <c r="F13" s="5"/>
      <c r="G13" s="5"/>
      <c r="H13" s="6"/>
      <c r="I13" s="3"/>
      <c r="J13" s="3"/>
      <c r="K13" s="3"/>
      <c r="L13" s="18"/>
    </row>
    <row r="14" spans="3:12" ht="35.25" customHeight="1" x14ac:dyDescent="0.25">
      <c r="C14" s="2"/>
      <c r="D14" s="176" t="s">
        <v>2</v>
      </c>
      <c r="E14" s="176"/>
      <c r="F14" s="181" t="s">
        <v>3</v>
      </c>
      <c r="G14" s="181"/>
      <c r="H14" s="181"/>
      <c r="I14" s="181"/>
      <c r="J14" s="181"/>
      <c r="K14" s="181"/>
      <c r="L14" s="18"/>
    </row>
    <row r="15" spans="3:12" ht="22.5" customHeight="1" x14ac:dyDescent="0.25">
      <c r="C15" s="2"/>
      <c r="D15" s="169" t="s">
        <v>4</v>
      </c>
      <c r="E15" s="169"/>
      <c r="F15" s="168" t="s">
        <v>5</v>
      </c>
      <c r="G15" s="168"/>
      <c r="H15" s="168"/>
      <c r="I15" s="168"/>
      <c r="J15" s="168"/>
      <c r="K15" s="168"/>
      <c r="L15" s="18"/>
    </row>
    <row r="16" spans="3:12" ht="22.5" customHeight="1" x14ac:dyDescent="0.25">
      <c r="C16" s="2"/>
      <c r="D16" s="169" t="s">
        <v>6</v>
      </c>
      <c r="E16" s="169"/>
      <c r="F16" s="168" t="s">
        <v>7</v>
      </c>
      <c r="G16" s="168"/>
      <c r="H16" s="168"/>
      <c r="I16" s="168"/>
      <c r="J16" s="168"/>
      <c r="K16" s="168"/>
      <c r="L16" s="18"/>
    </row>
    <row r="17" spans="3:12" ht="22.5" customHeight="1" x14ac:dyDescent="0.25">
      <c r="C17" s="2"/>
      <c r="D17" s="169" t="s">
        <v>163</v>
      </c>
      <c r="E17" s="169"/>
      <c r="F17" s="168" t="s">
        <v>164</v>
      </c>
      <c r="G17" s="168"/>
      <c r="H17" s="168"/>
      <c r="I17" s="168"/>
      <c r="J17" s="168"/>
      <c r="K17" s="168"/>
      <c r="L17" s="18"/>
    </row>
    <row r="18" spans="3:12" ht="60" customHeight="1" x14ac:dyDescent="0.25">
      <c r="C18" s="2"/>
      <c r="D18" s="169" t="s">
        <v>165</v>
      </c>
      <c r="E18" s="169"/>
      <c r="F18" s="168" t="s">
        <v>151</v>
      </c>
      <c r="G18" s="168"/>
      <c r="H18" s="168"/>
      <c r="I18" s="168"/>
      <c r="J18" s="168"/>
      <c r="K18" s="168"/>
      <c r="L18" s="18"/>
    </row>
    <row r="19" spans="3:12" ht="22.5" customHeight="1" x14ac:dyDescent="0.25">
      <c r="C19" s="2"/>
      <c r="D19" s="167" t="s">
        <v>8</v>
      </c>
      <c r="E19" s="167"/>
      <c r="F19" s="168" t="s">
        <v>152</v>
      </c>
      <c r="G19" s="168"/>
      <c r="H19" s="168"/>
      <c r="I19" s="168"/>
      <c r="J19" s="168"/>
      <c r="K19" s="168"/>
      <c r="L19" s="18"/>
    </row>
    <row r="20" spans="3:12" ht="22.5" customHeight="1" x14ac:dyDescent="0.25">
      <c r="C20" s="2"/>
      <c r="D20" s="167" t="s">
        <v>9</v>
      </c>
      <c r="E20" s="167"/>
      <c r="F20" s="168" t="s">
        <v>10</v>
      </c>
      <c r="G20" s="168"/>
      <c r="H20" s="168"/>
      <c r="I20" s="168"/>
      <c r="J20" s="168"/>
      <c r="K20" s="168"/>
      <c r="L20" s="18"/>
    </row>
    <row r="21" spans="3:12" ht="22.5" customHeight="1" x14ac:dyDescent="0.25">
      <c r="C21" s="2"/>
      <c r="D21" s="167" t="s">
        <v>11</v>
      </c>
      <c r="E21" s="167"/>
      <c r="F21" s="168" t="s">
        <v>153</v>
      </c>
      <c r="G21" s="168"/>
      <c r="H21" s="168"/>
      <c r="I21" s="168"/>
      <c r="J21" s="168"/>
      <c r="K21" s="168"/>
      <c r="L21" s="18"/>
    </row>
    <row r="22" spans="3:12" ht="60" customHeight="1" x14ac:dyDescent="0.25">
      <c r="C22" s="2"/>
      <c r="D22" s="167" t="s">
        <v>12</v>
      </c>
      <c r="E22" s="167"/>
      <c r="F22" s="168" t="s">
        <v>166</v>
      </c>
      <c r="G22" s="168"/>
      <c r="H22" s="168"/>
      <c r="I22" s="168"/>
      <c r="J22" s="168"/>
      <c r="K22" s="168"/>
      <c r="L22" s="18"/>
    </row>
    <row r="23" spans="3:12" ht="45" customHeight="1" x14ac:dyDescent="0.25">
      <c r="C23" s="2"/>
      <c r="D23" s="167" t="s">
        <v>13</v>
      </c>
      <c r="E23" s="167"/>
      <c r="F23" s="168" t="s">
        <v>14</v>
      </c>
      <c r="G23" s="168"/>
      <c r="H23" s="168"/>
      <c r="I23" s="168"/>
      <c r="J23" s="168"/>
      <c r="K23" s="168"/>
      <c r="L23" s="18"/>
    </row>
    <row r="24" spans="3:12" ht="45.75" customHeight="1" x14ac:dyDescent="0.25">
      <c r="C24" s="2"/>
      <c r="D24" s="167" t="s">
        <v>167</v>
      </c>
      <c r="E24" s="167"/>
      <c r="F24" s="168" t="s">
        <v>154</v>
      </c>
      <c r="G24" s="168"/>
      <c r="H24" s="168"/>
      <c r="I24" s="168"/>
      <c r="J24" s="168"/>
      <c r="K24" s="168"/>
      <c r="L24" s="18"/>
    </row>
    <row r="25" spans="3:12" ht="45" customHeight="1" x14ac:dyDescent="0.25">
      <c r="C25" s="2"/>
      <c r="D25" s="167" t="s">
        <v>168</v>
      </c>
      <c r="E25" s="167"/>
      <c r="F25" s="168" t="s">
        <v>155</v>
      </c>
      <c r="G25" s="168"/>
      <c r="H25" s="168"/>
      <c r="I25" s="168"/>
      <c r="J25" s="168"/>
      <c r="K25" s="168"/>
      <c r="L25" s="18"/>
    </row>
    <row r="26" spans="3:12" ht="45" customHeight="1" x14ac:dyDescent="0.25">
      <c r="C26" s="2"/>
      <c r="D26" s="167" t="s">
        <v>15</v>
      </c>
      <c r="E26" s="167"/>
      <c r="F26" s="168" t="s">
        <v>16</v>
      </c>
      <c r="G26" s="168"/>
      <c r="H26" s="168"/>
      <c r="I26" s="168"/>
      <c r="J26" s="168"/>
      <c r="K26" s="168"/>
      <c r="L26" s="18"/>
    </row>
    <row r="27" spans="3:12" ht="45" customHeight="1" x14ac:dyDescent="0.25">
      <c r="C27" s="2"/>
      <c r="D27" s="167" t="s">
        <v>17</v>
      </c>
      <c r="E27" s="167"/>
      <c r="F27" s="168" t="s">
        <v>99</v>
      </c>
      <c r="G27" s="168"/>
      <c r="H27" s="168"/>
      <c r="I27" s="168"/>
      <c r="J27" s="168"/>
      <c r="K27" s="168"/>
      <c r="L27" s="18"/>
    </row>
    <row r="28" spans="3:12" ht="22.5" customHeight="1" x14ac:dyDescent="0.25">
      <c r="C28" s="2"/>
      <c r="D28" s="167" t="s">
        <v>18</v>
      </c>
      <c r="E28" s="167"/>
      <c r="F28" s="168" t="s">
        <v>156</v>
      </c>
      <c r="G28" s="168"/>
      <c r="H28" s="168"/>
      <c r="I28" s="168"/>
      <c r="J28" s="168"/>
      <c r="K28" s="168"/>
      <c r="L28" s="18"/>
    </row>
    <row r="29" spans="3:12" ht="22.5" customHeight="1" x14ac:dyDescent="0.25">
      <c r="C29" s="2"/>
      <c r="D29" s="167" t="s">
        <v>100</v>
      </c>
      <c r="E29" s="167"/>
      <c r="F29" s="168" t="s">
        <v>169</v>
      </c>
      <c r="G29" s="168"/>
      <c r="H29" s="168"/>
      <c r="I29" s="168"/>
      <c r="J29" s="168"/>
      <c r="K29" s="168"/>
      <c r="L29" s="18"/>
    </row>
    <row r="30" spans="3:12" ht="22.5" customHeight="1" x14ac:dyDescent="0.25">
      <c r="C30" s="2"/>
      <c r="D30" s="167" t="s">
        <v>101</v>
      </c>
      <c r="E30" s="167"/>
      <c r="F30" s="168" t="s">
        <v>170</v>
      </c>
      <c r="G30" s="168"/>
      <c r="H30" s="168"/>
      <c r="I30" s="168"/>
      <c r="J30" s="168"/>
      <c r="K30" s="168"/>
      <c r="L30" s="18"/>
    </row>
    <row r="31" spans="3:12" ht="22.5" customHeight="1" x14ac:dyDescent="0.25">
      <c r="C31" s="2"/>
      <c r="D31" s="167" t="s">
        <v>102</v>
      </c>
      <c r="E31" s="167"/>
      <c r="F31" s="168" t="s">
        <v>171</v>
      </c>
      <c r="G31" s="168"/>
      <c r="H31" s="168"/>
      <c r="I31" s="168"/>
      <c r="J31" s="168"/>
      <c r="K31" s="168"/>
      <c r="L31" s="18"/>
    </row>
    <row r="32" spans="3:12" ht="22.5" customHeight="1" x14ac:dyDescent="0.25">
      <c r="C32" s="2"/>
      <c r="D32" s="167" t="s">
        <v>103</v>
      </c>
      <c r="E32" s="167"/>
      <c r="F32" s="168" t="s">
        <v>172</v>
      </c>
      <c r="G32" s="168"/>
      <c r="H32" s="168"/>
      <c r="I32" s="168"/>
      <c r="J32" s="168"/>
      <c r="K32" s="168"/>
      <c r="L32" s="18"/>
    </row>
    <row r="33" spans="3:12" ht="22.5" customHeight="1" x14ac:dyDescent="0.25">
      <c r="C33" s="2"/>
      <c r="D33" s="167" t="s">
        <v>104</v>
      </c>
      <c r="E33" s="167"/>
      <c r="F33" s="168" t="s">
        <v>173</v>
      </c>
      <c r="G33" s="168"/>
      <c r="H33" s="168"/>
      <c r="I33" s="168"/>
      <c r="J33" s="168"/>
      <c r="K33" s="168"/>
      <c r="L33" s="18"/>
    </row>
    <row r="34" spans="3:12" ht="22.5" customHeight="1" x14ac:dyDescent="0.25">
      <c r="C34" s="2"/>
      <c r="D34" s="167" t="s">
        <v>105</v>
      </c>
      <c r="E34" s="167"/>
      <c r="F34" s="168" t="s">
        <v>174</v>
      </c>
      <c r="G34" s="168"/>
      <c r="H34" s="168"/>
      <c r="I34" s="168"/>
      <c r="J34" s="168"/>
      <c r="K34" s="168"/>
      <c r="L34" s="18"/>
    </row>
    <row r="35" spans="3:12" ht="45" customHeight="1" x14ac:dyDescent="0.25">
      <c r="C35" s="2"/>
      <c r="D35" s="167" t="s">
        <v>19</v>
      </c>
      <c r="E35" s="167"/>
      <c r="F35" s="168" t="s">
        <v>175</v>
      </c>
      <c r="G35" s="168"/>
      <c r="H35" s="168"/>
      <c r="I35" s="168"/>
      <c r="J35" s="168"/>
      <c r="K35" s="168"/>
      <c r="L35" s="18"/>
    </row>
    <row r="36" spans="3:12" ht="22.5" customHeight="1" x14ac:dyDescent="0.25">
      <c r="C36" s="2"/>
      <c r="D36" s="167" t="s">
        <v>20</v>
      </c>
      <c r="E36" s="167"/>
      <c r="F36" s="168" t="s">
        <v>177</v>
      </c>
      <c r="G36" s="168"/>
      <c r="H36" s="168"/>
      <c r="I36" s="168"/>
      <c r="J36" s="168"/>
      <c r="K36" s="168"/>
      <c r="L36" s="18"/>
    </row>
    <row r="37" spans="3:12" ht="60" customHeight="1" x14ac:dyDescent="0.25">
      <c r="C37" s="2"/>
      <c r="D37" s="167" t="s">
        <v>106</v>
      </c>
      <c r="E37" s="167"/>
      <c r="F37" s="168" t="s">
        <v>176</v>
      </c>
      <c r="G37" s="168"/>
      <c r="H37" s="168"/>
      <c r="I37" s="168"/>
      <c r="J37" s="168"/>
      <c r="K37" s="168"/>
      <c r="L37" s="18"/>
    </row>
    <row r="38" spans="3:12" ht="45" customHeight="1" x14ac:dyDescent="0.25">
      <c r="C38" s="2"/>
      <c r="D38" s="167" t="s">
        <v>21</v>
      </c>
      <c r="E38" s="167"/>
      <c r="F38" s="168" t="s">
        <v>178</v>
      </c>
      <c r="G38" s="168"/>
      <c r="H38" s="168"/>
      <c r="I38" s="168"/>
      <c r="J38" s="168"/>
      <c r="K38" s="168"/>
      <c r="L38" s="18"/>
    </row>
    <row r="39" spans="3:12" ht="22.5" customHeight="1" x14ac:dyDescent="0.25">
      <c r="C39" s="2"/>
      <c r="D39" s="7"/>
      <c r="E39" s="7"/>
      <c r="F39" s="8"/>
      <c r="G39" s="8"/>
      <c r="H39" s="3"/>
      <c r="I39" s="3"/>
      <c r="J39" s="3"/>
      <c r="K39" s="3"/>
      <c r="L39" s="18"/>
    </row>
    <row r="40" spans="3:12" ht="22.5" customHeight="1" x14ac:dyDescent="0.25">
      <c r="C40" s="165" t="s">
        <v>158</v>
      </c>
      <c r="D40" s="166"/>
      <c r="E40" s="166"/>
      <c r="F40" s="166"/>
      <c r="G40" s="166"/>
      <c r="H40" s="166"/>
      <c r="I40" s="166"/>
      <c r="J40" s="166"/>
      <c r="K40" s="166"/>
      <c r="L40" s="18"/>
    </row>
    <row r="41" spans="3:12" ht="22.5" customHeight="1" x14ac:dyDescent="0.25">
      <c r="C41" s="165" t="s">
        <v>157</v>
      </c>
      <c r="D41" s="166"/>
      <c r="E41" s="166"/>
      <c r="F41" s="166"/>
      <c r="G41" s="166"/>
      <c r="H41" s="166"/>
      <c r="I41" s="166"/>
      <c r="J41" s="166"/>
      <c r="K41" s="166"/>
      <c r="L41" s="18"/>
    </row>
    <row r="42" spans="3:12" ht="22.5" customHeight="1" x14ac:dyDescent="0.25">
      <c r="C42" s="165" t="s">
        <v>22</v>
      </c>
      <c r="D42" s="166"/>
      <c r="E42" s="166"/>
      <c r="F42" s="166"/>
      <c r="G42" s="166"/>
      <c r="H42" s="166"/>
      <c r="I42" s="166"/>
      <c r="J42" s="166"/>
      <c r="K42" s="166"/>
      <c r="L42" s="18"/>
    </row>
    <row r="43" spans="3:12" ht="22.5" customHeight="1" x14ac:dyDescent="0.25">
      <c r="C43" s="165" t="s">
        <v>23</v>
      </c>
      <c r="D43" s="166"/>
      <c r="E43" s="166"/>
      <c r="F43" s="166"/>
      <c r="G43" s="166"/>
      <c r="H43" s="166"/>
      <c r="I43" s="166"/>
      <c r="J43" s="166"/>
      <c r="K43" s="166"/>
      <c r="L43" s="18"/>
    </row>
    <row r="44" spans="3:12" ht="22.5" customHeight="1" x14ac:dyDescent="0.25">
      <c r="C44" s="165" t="s">
        <v>24</v>
      </c>
      <c r="D44" s="166"/>
      <c r="E44" s="166"/>
      <c r="F44" s="166"/>
      <c r="G44" s="166"/>
      <c r="H44" s="166"/>
      <c r="I44" s="166"/>
      <c r="J44" s="166"/>
      <c r="K44" s="166"/>
      <c r="L44" s="18"/>
    </row>
    <row r="45" spans="3:12" ht="22.5" customHeight="1" x14ac:dyDescent="0.25">
      <c r="C45" s="42"/>
      <c r="D45" s="43"/>
      <c r="E45" s="43"/>
      <c r="F45" s="43"/>
      <c r="G45" s="43"/>
      <c r="H45" s="43"/>
      <c r="I45" s="43"/>
      <c r="J45" s="43"/>
      <c r="K45" s="43"/>
      <c r="L45" s="18"/>
    </row>
    <row r="46" spans="3:12" ht="22.5" customHeight="1" x14ac:dyDescent="0.25">
      <c r="C46" s="42"/>
      <c r="D46" s="43"/>
      <c r="E46" s="43"/>
      <c r="F46" s="43"/>
      <c r="G46" s="43"/>
      <c r="H46" s="43"/>
      <c r="I46" s="43"/>
      <c r="J46" s="43"/>
      <c r="K46" s="43"/>
      <c r="L46" s="18"/>
    </row>
    <row r="47" spans="3:12" ht="22.5" customHeight="1" x14ac:dyDescent="0.25">
      <c r="C47" s="42"/>
      <c r="D47" s="43"/>
      <c r="E47" s="43"/>
      <c r="F47" s="43"/>
      <c r="G47" s="43"/>
      <c r="H47" s="43"/>
      <c r="I47" s="43"/>
      <c r="J47" s="43"/>
      <c r="K47" s="43"/>
      <c r="L47" s="18"/>
    </row>
    <row r="48" spans="3:12" ht="22.5" customHeight="1" x14ac:dyDescent="0.25">
      <c r="C48" s="42"/>
      <c r="D48" s="43"/>
      <c r="E48" s="43"/>
      <c r="F48"/>
      <c r="G48" s="43"/>
      <c r="H48" s="43"/>
      <c r="I48" s="43"/>
      <c r="J48" s="43"/>
      <c r="K48" s="43"/>
      <c r="L48" s="18"/>
    </row>
    <row r="49" spans="3:12" ht="22.5" customHeight="1" x14ac:dyDescent="0.25">
      <c r="C49" s="42"/>
      <c r="D49" s="43"/>
      <c r="E49" s="43"/>
      <c r="F49" s="43"/>
      <c r="G49" s="43"/>
      <c r="H49" s="43"/>
      <c r="I49" s="43"/>
      <c r="J49" s="43"/>
      <c r="K49" s="43"/>
      <c r="L49" s="18"/>
    </row>
    <row r="50" spans="3:12" ht="22.5" customHeight="1" x14ac:dyDescent="0.25">
      <c r="C50" s="42"/>
      <c r="D50" s="43"/>
      <c r="E50" s="43"/>
      <c r="F50" s="43"/>
      <c r="G50" s="43"/>
      <c r="H50" s="43"/>
      <c r="I50" s="43"/>
      <c r="J50" s="43"/>
      <c r="K50" s="43"/>
      <c r="L50" s="18"/>
    </row>
    <row r="51" spans="3:12" ht="22.5" customHeight="1" x14ac:dyDescent="0.25">
      <c r="C51" s="42"/>
      <c r="D51" s="43"/>
      <c r="E51" s="43"/>
      <c r="F51" s="43"/>
      <c r="G51" s="43"/>
      <c r="H51" s="43"/>
      <c r="I51" s="43"/>
      <c r="J51" s="43"/>
      <c r="K51" s="43"/>
      <c r="L51" s="18"/>
    </row>
    <row r="52" spans="3:12" ht="22.5" customHeight="1" x14ac:dyDescent="0.25">
      <c r="C52" s="42"/>
      <c r="D52" s="43"/>
      <c r="E52" s="43"/>
      <c r="F52" s="43"/>
      <c r="G52" s="43"/>
      <c r="H52" s="43"/>
      <c r="I52" s="43"/>
      <c r="J52" s="43"/>
      <c r="K52" s="43"/>
      <c r="L52" s="18"/>
    </row>
    <row r="53" spans="3:12" ht="22.5" customHeight="1" thickBot="1" x14ac:dyDescent="0.3">
      <c r="C53" s="9"/>
      <c r="D53" s="10"/>
      <c r="E53" s="10"/>
      <c r="F53" s="10"/>
      <c r="G53" s="10"/>
      <c r="H53" s="10"/>
      <c r="I53" s="10"/>
      <c r="J53" s="10"/>
      <c r="K53" s="10"/>
      <c r="L53" s="19"/>
    </row>
    <row r="54" spans="3:12" x14ac:dyDescent="0.25"/>
    <row r="55" spans="3:12" x14ac:dyDescent="0.25"/>
    <row r="56" spans="3:12" x14ac:dyDescent="0.25"/>
  </sheetData>
  <sheetProtection algorithmName="SHA-512" hashValue="v+gKLJXFCU7O7IQFOJ7jjGUNFqf9HSUK1MyPZRDR6KGoWQm8lO1oO59l2WfpE5oXU36/jGaI3MeWtPM9SaXFzw==" saltValue="dnITBYS1OKRyF3L7qICByA==" spinCount="100000" sheet="1" objects="1" scenarios="1" selectLockedCells="1" selectUnlockedCells="1"/>
  <mergeCells count="61">
    <mergeCell ref="C2:L2"/>
    <mergeCell ref="C3:L6"/>
    <mergeCell ref="D14:E14"/>
    <mergeCell ref="C7:K7"/>
    <mergeCell ref="C9:K9"/>
    <mergeCell ref="C10:K12"/>
    <mergeCell ref="F14:K14"/>
    <mergeCell ref="C8:L8"/>
    <mergeCell ref="D15:E15"/>
    <mergeCell ref="D16:E16"/>
    <mergeCell ref="F15:K15"/>
    <mergeCell ref="F16:K16"/>
    <mergeCell ref="F17:K17"/>
    <mergeCell ref="D17:E17"/>
    <mergeCell ref="D18:E18"/>
    <mergeCell ref="D19:E19"/>
    <mergeCell ref="D20:E20"/>
    <mergeCell ref="F18:K18"/>
    <mergeCell ref="F19:K19"/>
    <mergeCell ref="F20:K20"/>
    <mergeCell ref="D21:E21"/>
    <mergeCell ref="D22:E22"/>
    <mergeCell ref="D23:E23"/>
    <mergeCell ref="F21:K21"/>
    <mergeCell ref="F22:K22"/>
    <mergeCell ref="F23:K23"/>
    <mergeCell ref="D24:E24"/>
    <mergeCell ref="D25:E25"/>
    <mergeCell ref="D26:E26"/>
    <mergeCell ref="F24:K24"/>
    <mergeCell ref="F25:K25"/>
    <mergeCell ref="F26:K26"/>
    <mergeCell ref="D27:E27"/>
    <mergeCell ref="D28:E28"/>
    <mergeCell ref="D29:E29"/>
    <mergeCell ref="F27:K27"/>
    <mergeCell ref="F28:K28"/>
    <mergeCell ref="F29:K29"/>
    <mergeCell ref="D30:E30"/>
    <mergeCell ref="D31:E31"/>
    <mergeCell ref="F30:K30"/>
    <mergeCell ref="F31:K31"/>
    <mergeCell ref="D33:E33"/>
    <mergeCell ref="D34:E34"/>
    <mergeCell ref="F32:K32"/>
    <mergeCell ref="F33:K33"/>
    <mergeCell ref="F34:K34"/>
    <mergeCell ref="C43:K43"/>
    <mergeCell ref="D35:E35"/>
    <mergeCell ref="D36:E36"/>
    <mergeCell ref="D37:E37"/>
    <mergeCell ref="F35:K35"/>
    <mergeCell ref="F36:K36"/>
    <mergeCell ref="F37:K37"/>
    <mergeCell ref="D32:E32"/>
    <mergeCell ref="C44:K44"/>
    <mergeCell ref="D38:E38"/>
    <mergeCell ref="F38:K38"/>
    <mergeCell ref="C40:K40"/>
    <mergeCell ref="C41:K41"/>
    <mergeCell ref="C42:K4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3:AK1205"/>
  <sheetViews>
    <sheetView topLeftCell="J127" zoomScale="85" zoomScaleNormal="85" workbookViewId="0">
      <selection activeCell="U110" sqref="U110:U112"/>
    </sheetView>
  </sheetViews>
  <sheetFormatPr baseColWidth="10" defaultRowHeight="15" x14ac:dyDescent="0.25"/>
  <cols>
    <col min="1" max="1" width="11.85546875" bestFit="1" customWidth="1"/>
    <col min="2" max="2" width="24.28515625" bestFit="1" customWidth="1"/>
    <col min="4" max="4" width="23.28515625" customWidth="1"/>
    <col min="5" max="5" width="17.85546875" customWidth="1"/>
    <col min="6" max="6" width="17.7109375" style="95" bestFit="1" customWidth="1"/>
    <col min="7" max="7" width="26.85546875" customWidth="1"/>
    <col min="8" max="8" width="26.28515625" customWidth="1"/>
    <col min="15" max="15" width="18.5703125" customWidth="1"/>
    <col min="16" max="16" width="15" customWidth="1"/>
    <col min="17" max="17" width="15.42578125" customWidth="1"/>
    <col min="18" max="20" width="4.140625" customWidth="1"/>
    <col min="21" max="24" width="14.85546875" customWidth="1"/>
    <col min="25" max="25" width="9.42578125" bestFit="1" customWidth="1"/>
    <col min="26" max="26" width="5.140625" bestFit="1" customWidth="1"/>
    <col min="27" max="27" width="7" bestFit="1" customWidth="1"/>
    <col min="28" max="28" width="10.5703125" bestFit="1" customWidth="1"/>
    <col min="29" max="29" width="6.7109375" bestFit="1" customWidth="1"/>
    <col min="30" max="30" width="12.140625" bestFit="1" customWidth="1"/>
    <col min="31" max="31" width="4.140625" customWidth="1"/>
    <col min="32" max="32" width="9.42578125" bestFit="1" customWidth="1"/>
    <col min="33" max="34" width="13.140625" customWidth="1"/>
    <col min="35" max="35" width="12" customWidth="1"/>
    <col min="36" max="37" width="13.140625" customWidth="1"/>
    <col min="38" max="46" width="4.140625" customWidth="1"/>
  </cols>
  <sheetData>
    <row r="3" spans="2:15" x14ac:dyDescent="0.25">
      <c r="B3" t="s">
        <v>232</v>
      </c>
      <c r="D3" t="s">
        <v>226</v>
      </c>
      <c r="E3" t="s">
        <v>231</v>
      </c>
      <c r="G3" t="s">
        <v>143</v>
      </c>
      <c r="J3" s="93"/>
    </row>
    <row r="4" spans="2:15" x14ac:dyDescent="0.25">
      <c r="B4" t="s">
        <v>192</v>
      </c>
      <c r="D4" t="s">
        <v>222</v>
      </c>
      <c r="E4" t="s">
        <v>227</v>
      </c>
      <c r="G4" t="s">
        <v>224</v>
      </c>
      <c r="J4" s="93"/>
    </row>
    <row r="5" spans="2:15" x14ac:dyDescent="0.25">
      <c r="B5" t="s">
        <v>211</v>
      </c>
      <c r="D5" t="s">
        <v>87</v>
      </c>
      <c r="E5" t="s">
        <v>228</v>
      </c>
      <c r="G5" t="s">
        <v>145</v>
      </c>
      <c r="J5" s="93"/>
    </row>
    <row r="6" spans="2:15" x14ac:dyDescent="0.25">
      <c r="D6" t="s">
        <v>88</v>
      </c>
      <c r="E6" t="s">
        <v>229</v>
      </c>
      <c r="G6" t="s">
        <v>146</v>
      </c>
      <c r="J6" s="93"/>
    </row>
    <row r="7" spans="2:15" x14ac:dyDescent="0.25">
      <c r="D7" t="s">
        <v>89</v>
      </c>
      <c r="E7" t="s">
        <v>230</v>
      </c>
      <c r="G7" t="s">
        <v>144</v>
      </c>
      <c r="J7" s="93"/>
    </row>
    <row r="8" spans="2:15" x14ac:dyDescent="0.25">
      <c r="D8" t="s">
        <v>90</v>
      </c>
      <c r="G8" t="s">
        <v>148</v>
      </c>
      <c r="J8" s="93"/>
    </row>
    <row r="9" spans="2:15" x14ac:dyDescent="0.25">
      <c r="D9" t="s">
        <v>223</v>
      </c>
      <c r="J9" s="93"/>
    </row>
    <row r="13" spans="2:15" x14ac:dyDescent="0.25">
      <c r="E13" s="94" t="s">
        <v>244</v>
      </c>
      <c r="G13" s="94" t="s">
        <v>245</v>
      </c>
      <c r="K13" s="185" t="s">
        <v>260</v>
      </c>
      <c r="L13" s="185"/>
      <c r="M13" s="185" t="s">
        <v>261</v>
      </c>
      <c r="N13" s="185"/>
    </row>
    <row r="14" spans="2:15" ht="15" customHeight="1" x14ac:dyDescent="0.25">
      <c r="E14" t="s">
        <v>74</v>
      </c>
      <c r="F14" s="95">
        <v>0.25</v>
      </c>
      <c r="G14" t="s">
        <v>42</v>
      </c>
      <c r="K14" t="s">
        <v>258</v>
      </c>
      <c r="L14" t="s">
        <v>259</v>
      </c>
      <c r="M14" t="s">
        <v>258</v>
      </c>
      <c r="N14" t="s">
        <v>259</v>
      </c>
    </row>
    <row r="15" spans="2:15" ht="15" customHeight="1" x14ac:dyDescent="0.25">
      <c r="E15" t="s">
        <v>75</v>
      </c>
      <c r="F15" s="95">
        <v>0.2</v>
      </c>
      <c r="G15" t="s">
        <v>42</v>
      </c>
      <c r="J15" s="119" t="s">
        <v>44</v>
      </c>
      <c r="K15" s="95"/>
      <c r="L15" s="95"/>
      <c r="M15" s="95">
        <v>0.8</v>
      </c>
      <c r="N15" s="95">
        <v>1</v>
      </c>
      <c r="O15" t="str">
        <f>IF(L20&gt;$M$15,M44,"X")</f>
        <v>X</v>
      </c>
    </row>
    <row r="16" spans="2:15" ht="15" customHeight="1" x14ac:dyDescent="0.25">
      <c r="E16" t="s">
        <v>76</v>
      </c>
      <c r="F16" s="95">
        <v>0.05</v>
      </c>
      <c r="G16" t="s">
        <v>8</v>
      </c>
      <c r="J16" s="111" t="s">
        <v>46</v>
      </c>
      <c r="K16" s="95">
        <v>0.8</v>
      </c>
      <c r="L16" s="95">
        <v>1</v>
      </c>
      <c r="M16" s="95">
        <v>0.6</v>
      </c>
      <c r="N16" s="95">
        <v>0.8</v>
      </c>
      <c r="O16" t="str">
        <f>IF(AND(J20&lt;=$L$16,L20&lt;=$N$16),$J$16,"X")</f>
        <v>Alto</v>
      </c>
    </row>
    <row r="17" spans="3:15" ht="15" customHeight="1" x14ac:dyDescent="0.25">
      <c r="E17" s="94" t="s">
        <v>246</v>
      </c>
      <c r="J17" s="109" t="s">
        <v>48</v>
      </c>
      <c r="K17" s="95">
        <v>0.4</v>
      </c>
      <c r="L17" s="95">
        <v>0.8</v>
      </c>
      <c r="M17" s="95">
        <v>0.4</v>
      </c>
      <c r="N17" s="95">
        <v>0.6</v>
      </c>
      <c r="O17" t="str">
        <f>IF(AND(J20&lt;=$L$17,L20&gt;$M$17,L20&lt;=$N$17),$J$17,"X")</f>
        <v>X</v>
      </c>
    </row>
    <row r="18" spans="3:15" ht="15" customHeight="1" x14ac:dyDescent="0.25">
      <c r="E18" t="s">
        <v>78</v>
      </c>
      <c r="F18" s="95">
        <v>0.05</v>
      </c>
      <c r="J18" s="112" t="s">
        <v>50</v>
      </c>
      <c r="K18" s="95">
        <v>0</v>
      </c>
      <c r="L18" s="95">
        <v>0.4</v>
      </c>
      <c r="M18" s="95">
        <v>0</v>
      </c>
      <c r="N18" s="95">
        <v>0.4</v>
      </c>
      <c r="O18" t="str">
        <f>IF(AND(J20&gt;=$K$18,J20&lt;=$L$18,L20&gt;=$M$18,L20&lt;=$N$18),$J$18,"X")</f>
        <v>X</v>
      </c>
    </row>
    <row r="19" spans="3:15" ht="15.75" customHeight="1" x14ac:dyDescent="0.25">
      <c r="E19" t="s">
        <v>77</v>
      </c>
      <c r="F19" s="95">
        <v>0.1</v>
      </c>
      <c r="J19" t="s">
        <v>260</v>
      </c>
      <c r="L19" t="s">
        <v>261</v>
      </c>
    </row>
    <row r="20" spans="3:15" ht="15" customHeight="1" x14ac:dyDescent="0.25">
      <c r="E20" s="94" t="s">
        <v>247</v>
      </c>
      <c r="J20" s="127">
        <v>0.41</v>
      </c>
      <c r="L20" s="130">
        <v>0.61</v>
      </c>
    </row>
    <row r="21" spans="3:15" ht="15" customHeight="1" x14ac:dyDescent="0.25">
      <c r="E21" t="s">
        <v>79</v>
      </c>
      <c r="F21" s="95">
        <v>0.1</v>
      </c>
      <c r="J21" s="128"/>
      <c r="L21" s="131"/>
    </row>
    <row r="22" spans="3:15" ht="15" customHeight="1" x14ac:dyDescent="0.25">
      <c r="E22" t="s">
        <v>80</v>
      </c>
      <c r="F22" s="95">
        <v>0</v>
      </c>
      <c r="J22" s="129"/>
      <c r="L22" s="132"/>
    </row>
    <row r="23" spans="3:15" ht="15" customHeight="1" x14ac:dyDescent="0.25">
      <c r="E23" s="94" t="s">
        <v>248</v>
      </c>
    </row>
    <row r="24" spans="3:15" ht="15" customHeight="1" x14ac:dyDescent="0.25">
      <c r="E24" t="s">
        <v>81</v>
      </c>
      <c r="F24" s="95">
        <v>0.05</v>
      </c>
    </row>
    <row r="25" spans="3:15" ht="15.75" customHeight="1" x14ac:dyDescent="0.25">
      <c r="E25" t="s">
        <v>82</v>
      </c>
      <c r="F25" s="95">
        <v>0</v>
      </c>
      <c r="H25" t="s">
        <v>266</v>
      </c>
    </row>
    <row r="26" spans="3:15" ht="15" customHeight="1" x14ac:dyDescent="0.25">
      <c r="E26" s="94" t="s">
        <v>249</v>
      </c>
    </row>
    <row r="27" spans="3:15" ht="15" customHeight="1" x14ac:dyDescent="0.3">
      <c r="C27" s="101">
        <v>-9.9999999999999995E-8</v>
      </c>
      <c r="E27" t="s">
        <v>83</v>
      </c>
      <c r="F27" s="95">
        <v>0.1</v>
      </c>
      <c r="H27" s="69" t="s">
        <v>231</v>
      </c>
      <c r="I27" s="104">
        <v>0.2</v>
      </c>
      <c r="J27" s="120" t="s">
        <v>58</v>
      </c>
    </row>
    <row r="28" spans="3:15" ht="15" customHeight="1" x14ac:dyDescent="0.3">
      <c r="C28" s="101" t="s">
        <v>206</v>
      </c>
      <c r="E28" t="s">
        <v>84</v>
      </c>
      <c r="F28" s="95">
        <v>0</v>
      </c>
      <c r="H28" s="69" t="s">
        <v>227</v>
      </c>
      <c r="I28" s="104">
        <v>0.4</v>
      </c>
      <c r="J28" s="113" t="s">
        <v>59</v>
      </c>
    </row>
    <row r="29" spans="3:15" ht="15" customHeight="1" x14ac:dyDescent="0.3">
      <c r="H29" s="69" t="s">
        <v>228</v>
      </c>
      <c r="I29" s="104">
        <v>0.6</v>
      </c>
      <c r="J29" s="123" t="s">
        <v>60</v>
      </c>
    </row>
    <row r="30" spans="3:15" ht="15" customHeight="1" x14ac:dyDescent="0.3">
      <c r="H30" s="69" t="s">
        <v>229</v>
      </c>
      <c r="I30" s="104">
        <v>0.8</v>
      </c>
      <c r="J30" s="121" t="s">
        <v>61</v>
      </c>
    </row>
    <row r="31" spans="3:15" ht="15.75" customHeight="1" x14ac:dyDescent="0.3">
      <c r="H31" s="69" t="s">
        <v>230</v>
      </c>
      <c r="I31" s="104">
        <v>1</v>
      </c>
      <c r="J31" s="110" t="s">
        <v>62</v>
      </c>
    </row>
    <row r="32" spans="3:15" ht="17.25" customHeight="1" x14ac:dyDescent="0.25">
      <c r="H32" s="101"/>
    </row>
    <row r="33" spans="1:13" ht="17.25" customHeight="1" x14ac:dyDescent="0.25">
      <c r="B33" s="185" t="s">
        <v>260</v>
      </c>
      <c r="C33" s="185"/>
      <c r="E33" s="185" t="s">
        <v>261</v>
      </c>
      <c r="F33" s="185"/>
      <c r="H33" t="s">
        <v>267</v>
      </c>
    </row>
    <row r="34" spans="1:13" ht="17.25" customHeight="1" x14ac:dyDescent="0.25">
      <c r="B34" s="118">
        <v>0</v>
      </c>
      <c r="C34" s="120" t="s">
        <v>58</v>
      </c>
      <c r="E34" s="118">
        <v>0</v>
      </c>
      <c r="F34" s="120" t="s">
        <v>263</v>
      </c>
    </row>
    <row r="35" spans="1:13" ht="17.25" customHeight="1" x14ac:dyDescent="0.3">
      <c r="B35" s="118">
        <v>0.21</v>
      </c>
      <c r="C35" s="113" t="s">
        <v>59</v>
      </c>
      <c r="E35" s="118">
        <v>0.21</v>
      </c>
      <c r="F35" s="113" t="s">
        <v>262</v>
      </c>
      <c r="H35" s="69" t="s">
        <v>224</v>
      </c>
      <c r="I35" s="104">
        <v>0.2</v>
      </c>
      <c r="J35" s="120" t="s">
        <v>263</v>
      </c>
    </row>
    <row r="36" spans="1:13" ht="17.25" customHeight="1" x14ac:dyDescent="0.3">
      <c r="B36" s="118">
        <v>0.61</v>
      </c>
      <c r="C36" s="123" t="s">
        <v>60</v>
      </c>
      <c r="E36" s="118">
        <v>0.41</v>
      </c>
      <c r="F36" s="123" t="s">
        <v>48</v>
      </c>
      <c r="H36" s="69" t="s">
        <v>145</v>
      </c>
      <c r="I36" s="104">
        <v>0.4</v>
      </c>
      <c r="J36" s="113" t="s">
        <v>262</v>
      </c>
    </row>
    <row r="37" spans="1:13" ht="17.25" customHeight="1" x14ac:dyDescent="0.3">
      <c r="B37" s="118">
        <v>0.71</v>
      </c>
      <c r="C37" s="121" t="s">
        <v>61</v>
      </c>
      <c r="E37" s="118">
        <v>0.61</v>
      </c>
      <c r="F37" s="121" t="s">
        <v>264</v>
      </c>
      <c r="H37" s="69" t="s">
        <v>146</v>
      </c>
      <c r="I37" s="104">
        <v>0.6</v>
      </c>
      <c r="J37" s="123" t="s">
        <v>48</v>
      </c>
    </row>
    <row r="38" spans="1:13" ht="17.25" customHeight="1" x14ac:dyDescent="0.3">
      <c r="B38" s="122">
        <v>0.81</v>
      </c>
      <c r="C38" s="110" t="s">
        <v>62</v>
      </c>
      <c r="E38" s="122">
        <v>0.81</v>
      </c>
      <c r="F38" s="110" t="s">
        <v>265</v>
      </c>
      <c r="H38" s="69" t="s">
        <v>144</v>
      </c>
      <c r="I38" s="104">
        <v>0.8</v>
      </c>
      <c r="J38" s="121" t="s">
        <v>264</v>
      </c>
    </row>
    <row r="39" spans="1:13" ht="17.25" customHeight="1" x14ac:dyDescent="0.3">
      <c r="H39" s="69" t="s">
        <v>148</v>
      </c>
      <c r="I39" s="104">
        <v>1</v>
      </c>
      <c r="J39" s="110" t="s">
        <v>265</v>
      </c>
    </row>
    <row r="40" spans="1:13" ht="17.25" customHeight="1" x14ac:dyDescent="0.25">
      <c r="C40" t="str">
        <f>VLOOKUP(J20,DATOS!$B$34:$C$38,2,TRUE)</f>
        <v>Baja</v>
      </c>
      <c r="F40" t="str">
        <f>VLOOKUP(L20,DATOS!$E$34:$F$38,2,TRUE)</f>
        <v>Mayor</v>
      </c>
    </row>
    <row r="41" spans="1:13" ht="17.25" customHeight="1" x14ac:dyDescent="0.25"/>
    <row r="42" spans="1:13" ht="17.25" customHeight="1" x14ac:dyDescent="0.25">
      <c r="M42" s="95"/>
    </row>
    <row r="43" spans="1:13" ht="17.25" customHeight="1" x14ac:dyDescent="0.25">
      <c r="B43" t="s">
        <v>263</v>
      </c>
      <c r="C43" t="s">
        <v>262</v>
      </c>
      <c r="D43" t="s">
        <v>48</v>
      </c>
      <c r="E43" t="s">
        <v>264</v>
      </c>
      <c r="F43" s="95" t="s">
        <v>265</v>
      </c>
      <c r="I43" t="s">
        <v>263</v>
      </c>
      <c r="J43" t="s">
        <v>262</v>
      </c>
      <c r="K43" t="s">
        <v>48</v>
      </c>
      <c r="L43" t="s">
        <v>264</v>
      </c>
      <c r="M43" s="95" t="s">
        <v>265</v>
      </c>
    </row>
    <row r="44" spans="1:13" ht="17.25" customHeight="1" x14ac:dyDescent="0.25">
      <c r="A44" t="s">
        <v>62</v>
      </c>
      <c r="B44" s="126" t="s">
        <v>46</v>
      </c>
      <c r="C44" s="126" t="s">
        <v>46</v>
      </c>
      <c r="D44" s="126" t="s">
        <v>46</v>
      </c>
      <c r="E44" s="126" t="s">
        <v>46</v>
      </c>
      <c r="F44" s="119" t="s">
        <v>44</v>
      </c>
      <c r="H44" t="s">
        <v>62</v>
      </c>
      <c r="I44" s="126" t="s">
        <v>46</v>
      </c>
      <c r="J44" s="126" t="s">
        <v>46</v>
      </c>
      <c r="K44" s="126" t="s">
        <v>46</v>
      </c>
      <c r="L44" s="126" t="s">
        <v>46</v>
      </c>
      <c r="M44" s="119" t="s">
        <v>44</v>
      </c>
    </row>
    <row r="45" spans="1:13" ht="17.25" customHeight="1" x14ac:dyDescent="0.25">
      <c r="A45" t="s">
        <v>61</v>
      </c>
      <c r="B45" s="124" t="s">
        <v>48</v>
      </c>
      <c r="C45" s="124" t="s">
        <v>48</v>
      </c>
      <c r="D45" s="126" t="s">
        <v>46</v>
      </c>
      <c r="E45" s="126" t="s">
        <v>46</v>
      </c>
      <c r="F45" s="119" t="s">
        <v>44</v>
      </c>
      <c r="H45" t="s">
        <v>61</v>
      </c>
      <c r="I45" s="124" t="s">
        <v>48</v>
      </c>
      <c r="J45" s="124" t="s">
        <v>48</v>
      </c>
      <c r="K45" s="126" t="s">
        <v>46</v>
      </c>
      <c r="L45" s="126" t="s">
        <v>46</v>
      </c>
      <c r="M45" s="119" t="s">
        <v>44</v>
      </c>
    </row>
    <row r="46" spans="1:13" ht="17.25" customHeight="1" x14ac:dyDescent="0.25">
      <c r="A46" t="s">
        <v>60</v>
      </c>
      <c r="B46" s="124" t="s">
        <v>48</v>
      </c>
      <c r="C46" s="124" t="s">
        <v>48</v>
      </c>
      <c r="D46" s="124" t="s">
        <v>48</v>
      </c>
      <c r="E46" s="126" t="s">
        <v>46</v>
      </c>
      <c r="F46" s="119" t="s">
        <v>44</v>
      </c>
      <c r="H46" t="s">
        <v>60</v>
      </c>
      <c r="I46" s="124" t="s">
        <v>48</v>
      </c>
      <c r="J46" s="124" t="s">
        <v>48</v>
      </c>
      <c r="K46" s="124" t="s">
        <v>48</v>
      </c>
      <c r="L46" s="126" t="s">
        <v>46</v>
      </c>
      <c r="M46" s="119" t="s">
        <v>44</v>
      </c>
    </row>
    <row r="47" spans="1:13" ht="17.25" customHeight="1" x14ac:dyDescent="0.25">
      <c r="A47" t="s">
        <v>59</v>
      </c>
      <c r="B47" s="125" t="s">
        <v>50</v>
      </c>
      <c r="C47" s="124" t="s">
        <v>48</v>
      </c>
      <c r="D47" s="124" t="s">
        <v>48</v>
      </c>
      <c r="E47" s="126" t="s">
        <v>46</v>
      </c>
      <c r="F47" s="119" t="s">
        <v>44</v>
      </c>
      <c r="H47" t="s">
        <v>59</v>
      </c>
      <c r="I47" s="125" t="s">
        <v>50</v>
      </c>
      <c r="J47" s="124" t="s">
        <v>48</v>
      </c>
      <c r="K47" s="124" t="s">
        <v>48</v>
      </c>
      <c r="L47" s="126" t="s">
        <v>46</v>
      </c>
      <c r="M47" s="119" t="s">
        <v>44</v>
      </c>
    </row>
    <row r="48" spans="1:13" ht="17.25" customHeight="1" x14ac:dyDescent="0.25">
      <c r="A48" t="s">
        <v>58</v>
      </c>
      <c r="B48" s="125" t="s">
        <v>50</v>
      </c>
      <c r="C48" s="125" t="s">
        <v>50</v>
      </c>
      <c r="D48" s="124" t="s">
        <v>48</v>
      </c>
      <c r="E48" s="126" t="s">
        <v>46</v>
      </c>
      <c r="F48" s="119" t="s">
        <v>44</v>
      </c>
      <c r="H48" t="s">
        <v>58</v>
      </c>
      <c r="I48" s="125" t="s">
        <v>50</v>
      </c>
      <c r="J48" s="125" t="s">
        <v>50</v>
      </c>
      <c r="K48" s="124" t="s">
        <v>48</v>
      </c>
      <c r="L48" s="126" t="s">
        <v>46</v>
      </c>
      <c r="M48" s="119" t="s">
        <v>44</v>
      </c>
    </row>
    <row r="49" spans="1:26" ht="17.25" customHeight="1" x14ac:dyDescent="0.25">
      <c r="B49" t="s">
        <v>263</v>
      </c>
      <c r="C49" t="s">
        <v>262</v>
      </c>
      <c r="D49" t="s">
        <v>48</v>
      </c>
      <c r="E49" t="s">
        <v>264</v>
      </c>
      <c r="F49" s="95" t="s">
        <v>265</v>
      </c>
      <c r="I49" t="s">
        <v>263</v>
      </c>
      <c r="J49" t="s">
        <v>262</v>
      </c>
      <c r="K49" t="s">
        <v>48</v>
      </c>
      <c r="L49" t="s">
        <v>264</v>
      </c>
      <c r="M49" s="95" t="s">
        <v>265</v>
      </c>
    </row>
    <row r="50" spans="1:26" ht="17.25" customHeight="1" x14ac:dyDescent="0.25">
      <c r="M50" s="95"/>
    </row>
    <row r="51" spans="1:26" ht="17.25" customHeight="1" x14ac:dyDescent="0.25">
      <c r="B51" t="s">
        <v>263</v>
      </c>
      <c r="C51" t="s">
        <v>262</v>
      </c>
      <c r="D51" t="s">
        <v>48</v>
      </c>
      <c r="E51" t="s">
        <v>264</v>
      </c>
      <c r="F51" s="95" t="s">
        <v>265</v>
      </c>
      <c r="I51" t="s">
        <v>263</v>
      </c>
      <c r="J51" t="s">
        <v>262</v>
      </c>
      <c r="K51" t="s">
        <v>48</v>
      </c>
      <c r="L51" t="s">
        <v>264</v>
      </c>
      <c r="M51" s="95" t="s">
        <v>265</v>
      </c>
    </row>
    <row r="52" spans="1:26" ht="17.25" customHeight="1" x14ac:dyDescent="0.25">
      <c r="A52" t="s">
        <v>62</v>
      </c>
      <c r="B52" s="126" t="b">
        <f t="shared" ref="B52:F56" si="0">IF(AND($B$65=$A52,$C$65=B$51),$A$65)</f>
        <v>0</v>
      </c>
      <c r="C52" s="126" t="b">
        <f t="shared" si="0"/>
        <v>0</v>
      </c>
      <c r="D52" s="126" t="b">
        <f t="shared" si="0"/>
        <v>0</v>
      </c>
      <c r="E52" s="126" t="b">
        <f t="shared" si="0"/>
        <v>0</v>
      </c>
      <c r="F52" s="119" t="b">
        <f t="shared" si="0"/>
        <v>0</v>
      </c>
      <c r="H52" t="s">
        <v>62</v>
      </c>
      <c r="I52" s="126" t="s">
        <v>46</v>
      </c>
      <c r="J52" s="126" t="s">
        <v>46</v>
      </c>
      <c r="K52" s="126" t="s">
        <v>46</v>
      </c>
      <c r="L52" s="126" t="s">
        <v>46</v>
      </c>
      <c r="M52" s="119" t="s">
        <v>44</v>
      </c>
    </row>
    <row r="53" spans="1:26" ht="17.25" customHeight="1" x14ac:dyDescent="0.25">
      <c r="A53" t="s">
        <v>61</v>
      </c>
      <c r="B53" s="124" t="b">
        <f t="shared" si="0"/>
        <v>0</v>
      </c>
      <c r="C53" s="124" t="b">
        <f t="shared" si="0"/>
        <v>0</v>
      </c>
      <c r="D53" s="126" t="b">
        <f t="shared" si="0"/>
        <v>0</v>
      </c>
      <c r="E53" s="126" t="b">
        <f t="shared" si="0"/>
        <v>0</v>
      </c>
      <c r="F53" s="119" t="str">
        <f t="shared" si="0"/>
        <v xml:space="preserve"> R1</v>
      </c>
      <c r="H53" t="s">
        <v>61</v>
      </c>
      <c r="I53" s="124" t="s">
        <v>48</v>
      </c>
      <c r="J53" s="124" t="s">
        <v>48</v>
      </c>
      <c r="K53" s="126" t="s">
        <v>46</v>
      </c>
      <c r="L53" s="126" t="s">
        <v>46</v>
      </c>
      <c r="M53" s="119" t="s">
        <v>44</v>
      </c>
    </row>
    <row r="54" spans="1:26" ht="17.25" customHeight="1" x14ac:dyDescent="0.25">
      <c r="A54" t="s">
        <v>60</v>
      </c>
      <c r="B54" s="124" t="b">
        <f t="shared" si="0"/>
        <v>0</v>
      </c>
      <c r="C54" s="124" t="b">
        <f t="shared" si="0"/>
        <v>0</v>
      </c>
      <c r="D54" s="124" t="b">
        <f t="shared" si="0"/>
        <v>0</v>
      </c>
      <c r="E54" s="126" t="b">
        <f t="shared" si="0"/>
        <v>0</v>
      </c>
      <c r="F54" s="119" t="b">
        <f t="shared" si="0"/>
        <v>0</v>
      </c>
      <c r="H54" t="s">
        <v>60</v>
      </c>
      <c r="I54" s="124" t="s">
        <v>48</v>
      </c>
      <c r="J54" s="124" t="s">
        <v>48</v>
      </c>
      <c r="K54" s="124" t="s">
        <v>48</v>
      </c>
      <c r="L54" s="126" t="s">
        <v>46</v>
      </c>
      <c r="M54" s="119" t="s">
        <v>44</v>
      </c>
    </row>
    <row r="55" spans="1:26" ht="17.25" customHeight="1" x14ac:dyDescent="0.25">
      <c r="A55" t="s">
        <v>59</v>
      </c>
      <c r="B55" s="125" t="b">
        <f t="shared" si="0"/>
        <v>0</v>
      </c>
      <c r="C55" s="124" t="b">
        <f t="shared" si="0"/>
        <v>0</v>
      </c>
      <c r="D55" s="124" t="b">
        <f t="shared" si="0"/>
        <v>0</v>
      </c>
      <c r="E55" s="126" t="b">
        <f t="shared" si="0"/>
        <v>0</v>
      </c>
      <c r="F55" s="119" t="b">
        <f t="shared" si="0"/>
        <v>0</v>
      </c>
      <c r="H55" t="s">
        <v>59</v>
      </c>
      <c r="I55" s="125" t="s">
        <v>50</v>
      </c>
      <c r="J55" s="124" t="s">
        <v>48</v>
      </c>
      <c r="K55" s="124" t="s">
        <v>48</v>
      </c>
      <c r="L55" s="126" t="s">
        <v>46</v>
      </c>
      <c r="M55" s="119" t="s">
        <v>44</v>
      </c>
    </row>
    <row r="56" spans="1:26" ht="17.25" customHeight="1" x14ac:dyDescent="0.25">
      <c r="A56" t="s">
        <v>58</v>
      </c>
      <c r="B56" s="125" t="b">
        <f t="shared" si="0"/>
        <v>0</v>
      </c>
      <c r="C56" s="125" t="b">
        <f t="shared" si="0"/>
        <v>0</v>
      </c>
      <c r="D56" s="124" t="b">
        <f t="shared" si="0"/>
        <v>0</v>
      </c>
      <c r="E56" s="126" t="b">
        <f t="shared" si="0"/>
        <v>0</v>
      </c>
      <c r="F56" s="119" t="b">
        <f t="shared" si="0"/>
        <v>0</v>
      </c>
      <c r="H56" t="s">
        <v>58</v>
      </c>
      <c r="I56" s="125" t="s">
        <v>50</v>
      </c>
      <c r="J56" s="125" t="s">
        <v>50</v>
      </c>
      <c r="K56" s="124" t="s">
        <v>48</v>
      </c>
      <c r="L56" s="126" t="s">
        <v>46</v>
      </c>
      <c r="M56" s="119" t="s">
        <v>44</v>
      </c>
    </row>
    <row r="57" spans="1:26" ht="17.25" customHeight="1" x14ac:dyDescent="0.25">
      <c r="B57" t="s">
        <v>263</v>
      </c>
      <c r="C57" t="s">
        <v>262</v>
      </c>
      <c r="D57" t="s">
        <v>48</v>
      </c>
      <c r="E57" t="s">
        <v>264</v>
      </c>
      <c r="F57" s="95" t="s">
        <v>265</v>
      </c>
      <c r="I57" t="s">
        <v>263</v>
      </c>
      <c r="J57" t="s">
        <v>262</v>
      </c>
      <c r="K57" t="s">
        <v>48</v>
      </c>
      <c r="L57" t="s">
        <v>264</v>
      </c>
      <c r="M57" s="95" t="s">
        <v>265</v>
      </c>
    </row>
    <row r="58" spans="1:26" ht="17.25" customHeight="1" x14ac:dyDescent="0.25">
      <c r="M58" s="95"/>
    </row>
    <row r="59" spans="1:26" ht="17.25" customHeight="1" x14ac:dyDescent="0.25">
      <c r="M59" s="95"/>
    </row>
    <row r="60" spans="1:26" ht="17.25" customHeight="1" x14ac:dyDescent="0.25">
      <c r="A60" s="185" t="s">
        <v>260</v>
      </c>
      <c r="B60" s="185"/>
      <c r="C60" s="185"/>
      <c r="D60" s="185"/>
      <c r="E60" s="185"/>
      <c r="F60" s="185"/>
      <c r="H60" s="185" t="s">
        <v>261</v>
      </c>
      <c r="I60" s="185"/>
      <c r="J60" s="185"/>
      <c r="K60" s="185"/>
      <c r="L60" s="185"/>
      <c r="M60" s="185"/>
    </row>
    <row r="61" spans="1:26" ht="17.25" customHeight="1" x14ac:dyDescent="0.25">
      <c r="A61" s="185"/>
      <c r="B61" s="185"/>
      <c r="C61" s="185"/>
      <c r="D61" s="185"/>
      <c r="E61" s="185"/>
      <c r="F61" s="185"/>
      <c r="H61" s="185"/>
      <c r="I61" s="185"/>
      <c r="J61" s="185"/>
      <c r="K61" s="185"/>
      <c r="L61" s="185"/>
      <c r="M61" s="185"/>
    </row>
    <row r="62" spans="1:26" ht="17.25" customHeight="1" x14ac:dyDescent="0.25">
      <c r="M62" s="95"/>
    </row>
    <row r="63" spans="1:26" ht="17.25" customHeight="1" x14ac:dyDescent="0.25">
      <c r="M63" s="95"/>
      <c r="Z63" s="95"/>
    </row>
    <row r="64" spans="1:26" ht="17.25" customHeight="1" x14ac:dyDescent="0.25">
      <c r="B64" t="s">
        <v>260</v>
      </c>
      <c r="C64" t="s">
        <v>261</v>
      </c>
      <c r="V64" t="s">
        <v>260</v>
      </c>
      <c r="W64" t="s">
        <v>261</v>
      </c>
    </row>
    <row r="65" spans="1:24" ht="17.25" customHeight="1" x14ac:dyDescent="0.25">
      <c r="A65" s="195" t="str">
        <f>'Mapa final'!B13</f>
        <v xml:space="preserve"> R1</v>
      </c>
      <c r="B65" s="186" t="str">
        <f>'Mapa final'!I13</f>
        <v>Alta</v>
      </c>
      <c r="C65" s="186" t="str">
        <f>'Mapa final'!L13</f>
        <v>Catastrófico</v>
      </c>
      <c r="D65" s="192" t="str">
        <f>INDEX($I$44:$M$48,MATCH(B65,$H$44:$H$48,0),MATCH(C65,$I$43:$M$43,0))</f>
        <v>Extremo</v>
      </c>
      <c r="U65" s="195" t="str">
        <f>'Mapa final'!B13</f>
        <v xml:space="preserve"> R1</v>
      </c>
      <c r="V65" s="186" t="str">
        <f>'Mapa final'!AC13</f>
        <v>Muy Baja</v>
      </c>
      <c r="W65" s="189" t="str">
        <f>'Mapa final'!AF13</f>
        <v>Mayor</v>
      </c>
      <c r="X65" s="192" t="str">
        <f>INDEX($I$44:$M$48,MATCH(V65,$H$44:$H$48,0),MATCH(W65,$I$43:$M$43,0))</f>
        <v>Alto</v>
      </c>
    </row>
    <row r="66" spans="1:24" ht="17.25" customHeight="1" x14ac:dyDescent="0.25">
      <c r="A66" s="195"/>
      <c r="B66" s="187"/>
      <c r="C66" s="187"/>
      <c r="D66" s="193"/>
      <c r="U66" s="195"/>
      <c r="V66" s="187"/>
      <c r="W66" s="190"/>
      <c r="X66" s="193"/>
    </row>
    <row r="67" spans="1:24" ht="17.25" customHeight="1" x14ac:dyDescent="0.25">
      <c r="A67" s="195"/>
      <c r="B67" s="188"/>
      <c r="C67" s="188"/>
      <c r="D67" s="194"/>
      <c r="U67" s="195"/>
      <c r="V67" s="188"/>
      <c r="W67" s="191"/>
      <c r="X67" s="194"/>
    </row>
    <row r="68" spans="1:24" ht="17.25" customHeight="1" x14ac:dyDescent="0.25">
      <c r="A68" s="195" t="str">
        <f>'Mapa final'!B16</f>
        <v xml:space="preserve"> R3</v>
      </c>
      <c r="B68" s="186" t="str">
        <f>'Mapa final'!I16</f>
        <v>Muy Baja</v>
      </c>
      <c r="C68" s="186" t="str">
        <f>'Mapa final'!L16</f>
        <v>Menor</v>
      </c>
      <c r="D68" s="192" t="str">
        <f>INDEX($I$44:$M$48,MATCH(B68,$H$44:$H$48,0),MATCH(C68,$I$43:$M$43,0))</f>
        <v>Bajo</v>
      </c>
      <c r="U68" s="195" t="str">
        <f>'Mapa final'!B16</f>
        <v xml:space="preserve"> R3</v>
      </c>
      <c r="V68" s="186" t="str">
        <f>'Mapa final'!AC16</f>
        <v>Muy Baja</v>
      </c>
      <c r="W68" s="189" t="str">
        <f>'Mapa final'!AF16</f>
        <v>Menor</v>
      </c>
      <c r="X68" s="192" t="str">
        <f>INDEX($I$44:$M$48,MATCH(V68,$H$44:$H$48,0),MATCH(W68,$I$43:$M$43,0))</f>
        <v>Bajo</v>
      </c>
    </row>
    <row r="69" spans="1:24" ht="17.25" customHeight="1" x14ac:dyDescent="0.25">
      <c r="A69" s="195"/>
      <c r="B69" s="187"/>
      <c r="C69" s="187"/>
      <c r="D69" s="193"/>
      <c r="U69" s="195"/>
      <c r="V69" s="187"/>
      <c r="W69" s="190"/>
      <c r="X69" s="193"/>
    </row>
    <row r="70" spans="1:24" ht="17.25" customHeight="1" x14ac:dyDescent="0.25">
      <c r="A70" s="195"/>
      <c r="B70" s="188"/>
      <c r="C70" s="188"/>
      <c r="D70" s="194"/>
      <c r="U70" s="195"/>
      <c r="V70" s="188"/>
      <c r="W70" s="191"/>
      <c r="X70" s="194"/>
    </row>
    <row r="71" spans="1:24" ht="17.25" customHeight="1" x14ac:dyDescent="0.25">
      <c r="A71" s="195" t="str">
        <f>'Mapa final'!B19</f>
        <v xml:space="preserve"> R5</v>
      </c>
      <c r="B71" s="186" t="str">
        <f>'Mapa final'!I19</f>
        <v>Muy Baja</v>
      </c>
      <c r="C71" s="186" t="str">
        <f>'Mapa final'!L19</f>
        <v>Leve</v>
      </c>
      <c r="D71" s="192" t="str">
        <f>INDEX($I$44:$M$48,MATCH(B71,$H$44:$H$48,0),MATCH(C71,$I$43:$M$43,0))</f>
        <v>Bajo</v>
      </c>
      <c r="U71" s="195" t="str">
        <f>'Mapa final'!B19</f>
        <v xml:space="preserve"> R5</v>
      </c>
      <c r="V71" s="186" t="str">
        <f>'Mapa final'!AC19</f>
        <v>Muy Baja</v>
      </c>
      <c r="W71" s="189" t="str">
        <f>'Mapa final'!AF19</f>
        <v>Leve</v>
      </c>
      <c r="X71" s="192" t="str">
        <f>INDEX($I$44:$M$48,MATCH(V71,$H$44:$H$48,0),MATCH(W71,$I$43:$M$43,0))</f>
        <v>Bajo</v>
      </c>
    </row>
    <row r="72" spans="1:24" ht="17.25" customHeight="1" x14ac:dyDescent="0.25">
      <c r="A72" s="195"/>
      <c r="B72" s="187"/>
      <c r="C72" s="187"/>
      <c r="D72" s="193"/>
      <c r="U72" s="195"/>
      <c r="V72" s="187"/>
      <c r="W72" s="190"/>
      <c r="X72" s="193"/>
    </row>
    <row r="73" spans="1:24" ht="17.25" customHeight="1" x14ac:dyDescent="0.25">
      <c r="A73" s="195"/>
      <c r="B73" s="188"/>
      <c r="C73" s="188"/>
      <c r="D73" s="194"/>
      <c r="U73" s="195"/>
      <c r="V73" s="188"/>
      <c r="W73" s="191"/>
      <c r="X73" s="194"/>
    </row>
    <row r="74" spans="1:24" ht="17.25" customHeight="1" x14ac:dyDescent="0.25">
      <c r="A74" s="195" t="str">
        <f>'Mapa final'!B22</f>
        <v xml:space="preserve"> R8</v>
      </c>
      <c r="B74" s="186" t="str">
        <f>'Mapa final'!I22</f>
        <v>Media</v>
      </c>
      <c r="C74" s="186" t="str">
        <f>'Mapa final'!L22</f>
        <v>Leve</v>
      </c>
      <c r="D74" s="192" t="str">
        <f>INDEX($I$44:$M$48,MATCH(B74,$H$44:$H$48,0),MATCH(C74,$I$43:$M$43,0))</f>
        <v>Moderado</v>
      </c>
      <c r="U74" s="195" t="str">
        <f>'Mapa final'!B22</f>
        <v xml:space="preserve"> R8</v>
      </c>
      <c r="V74" s="186" t="str">
        <f>'Mapa final'!AC22</f>
        <v>Muy Baja</v>
      </c>
      <c r="W74" s="189" t="str">
        <f>'Mapa final'!AF22</f>
        <v>Leve</v>
      </c>
      <c r="X74" s="192" t="str">
        <f>INDEX($I$44:$M$48,MATCH(V74,$H$44:$H$48,0),MATCH(W74,$I$43:$M$43,0))</f>
        <v>Bajo</v>
      </c>
    </row>
    <row r="75" spans="1:24" ht="17.25" customHeight="1" x14ac:dyDescent="0.25">
      <c r="A75" s="195"/>
      <c r="B75" s="187"/>
      <c r="C75" s="187"/>
      <c r="D75" s="193"/>
      <c r="U75" s="195"/>
      <c r="V75" s="187"/>
      <c r="W75" s="190"/>
      <c r="X75" s="193"/>
    </row>
    <row r="76" spans="1:24" ht="17.25" customHeight="1" x14ac:dyDescent="0.25">
      <c r="A76" s="195"/>
      <c r="B76" s="188"/>
      <c r="C76" s="188"/>
      <c r="D76" s="194"/>
      <c r="U76" s="195"/>
      <c r="V76" s="188"/>
      <c r="W76" s="191"/>
      <c r="X76" s="194"/>
    </row>
    <row r="77" spans="1:24" ht="17.25" customHeight="1" x14ac:dyDescent="0.25">
      <c r="A77" s="195" t="str">
        <f>'Mapa final'!B25</f>
        <v xml:space="preserve"> R9</v>
      </c>
      <c r="B77" s="186" t="str">
        <f>'Mapa final'!I25</f>
        <v>Muy Baja</v>
      </c>
      <c r="C77" s="186" t="str">
        <f>'Mapa final'!L25</f>
        <v>Leve</v>
      </c>
      <c r="D77" s="192" t="str">
        <f>INDEX($I$44:$M$48,MATCH(B77,$H$44:$H$48,0),MATCH(C77,$I$43:$M$43,0))</f>
        <v>Bajo</v>
      </c>
      <c r="U77" s="195" t="str">
        <f>'Mapa final'!B25</f>
        <v xml:space="preserve"> R9</v>
      </c>
      <c r="V77" s="186" t="str">
        <f>'Mapa final'!AC25</f>
        <v>Muy Baja</v>
      </c>
      <c r="W77" s="189" t="str">
        <f>'Mapa final'!AF25</f>
        <v>Leve</v>
      </c>
      <c r="X77" s="192" t="str">
        <f>INDEX($I$44:$M$48,MATCH(V77,$H$44:$H$48,0),MATCH(W77,$I$43:$M$43,0))</f>
        <v>Bajo</v>
      </c>
    </row>
    <row r="78" spans="1:24" ht="17.25" customHeight="1" x14ac:dyDescent="0.25">
      <c r="A78" s="195"/>
      <c r="B78" s="187"/>
      <c r="C78" s="187"/>
      <c r="D78" s="193"/>
      <c r="U78" s="195"/>
      <c r="V78" s="187"/>
      <c r="W78" s="190"/>
      <c r="X78" s="193"/>
    </row>
    <row r="79" spans="1:24" ht="17.25" customHeight="1" x14ac:dyDescent="0.25">
      <c r="A79" s="195"/>
      <c r="B79" s="188"/>
      <c r="C79" s="188"/>
      <c r="D79" s="194"/>
      <c r="U79" s="195"/>
      <c r="V79" s="188"/>
      <c r="W79" s="191"/>
      <c r="X79" s="194"/>
    </row>
    <row r="80" spans="1:24" x14ac:dyDescent="0.25">
      <c r="A80" s="195" t="str">
        <f>'Mapa final'!B28</f>
        <v xml:space="preserve"> R26</v>
      </c>
      <c r="B80" s="186" t="str">
        <f>'Mapa final'!I28</f>
        <v>Muy Baja</v>
      </c>
      <c r="C80" s="186" t="str">
        <f>'Mapa final'!L28</f>
        <v>Menor</v>
      </c>
      <c r="D80" s="192" t="str">
        <f>INDEX($I$44:$M$48,MATCH(B80,$H$44:$H$48,0),MATCH(C80,$I$43:$M$43,0))</f>
        <v>Bajo</v>
      </c>
      <c r="U80" s="195" t="str">
        <f>'Mapa final'!B28</f>
        <v xml:space="preserve"> R26</v>
      </c>
      <c r="V80" s="186" t="str">
        <f>'Mapa final'!AC28</f>
        <v>Muy Baja</v>
      </c>
      <c r="W80" s="189" t="str">
        <f>'Mapa final'!AF28</f>
        <v>Menor</v>
      </c>
      <c r="X80" s="192" t="str">
        <f>INDEX($I$44:$M$48,MATCH(V80,$H$44:$H$48,0),MATCH(W80,$I$43:$M$43,0))</f>
        <v>Bajo</v>
      </c>
    </row>
    <row r="81" spans="1:24" x14ac:dyDescent="0.25">
      <c r="A81" s="195"/>
      <c r="B81" s="187"/>
      <c r="C81" s="187"/>
      <c r="D81" s="193"/>
      <c r="U81" s="195"/>
      <c r="V81" s="187"/>
      <c r="W81" s="190"/>
      <c r="X81" s="193"/>
    </row>
    <row r="82" spans="1:24" x14ac:dyDescent="0.25">
      <c r="A82" s="195"/>
      <c r="B82" s="188"/>
      <c r="C82" s="188"/>
      <c r="D82" s="194"/>
      <c r="U82" s="195"/>
      <c r="V82" s="188"/>
      <c r="W82" s="191"/>
      <c r="X82" s="194"/>
    </row>
    <row r="83" spans="1:24" x14ac:dyDescent="0.25">
      <c r="A83" s="195" t="str">
        <f>'Mapa final'!B31</f>
        <v xml:space="preserve"> R29</v>
      </c>
      <c r="B83" s="186" t="str">
        <f>'Mapa final'!I31</f>
        <v>Media</v>
      </c>
      <c r="C83" s="186" t="str">
        <f>'Mapa final'!L31</f>
        <v>Mayor</v>
      </c>
      <c r="D83" s="192" t="str">
        <f>INDEX($I$44:$M$48,MATCH(B83,$H$44:$H$48,0),MATCH(C83,$I$43:$M$43,0))</f>
        <v>Alto</v>
      </c>
      <c r="U83" s="195" t="str">
        <f>'Mapa final'!B31</f>
        <v xml:space="preserve"> R29</v>
      </c>
      <c r="V83" s="186" t="str">
        <f>'Mapa final'!AC31</f>
        <v>Baja</v>
      </c>
      <c r="W83" s="189" t="str">
        <f>'Mapa final'!AF31</f>
        <v>Menor</v>
      </c>
      <c r="X83" s="192" t="str">
        <f>INDEX($I$44:$M$48,MATCH(V83,$H$44:$H$48,0),MATCH(W83,$I$43:$M$43,0))</f>
        <v>Moderado</v>
      </c>
    </row>
    <row r="84" spans="1:24" x14ac:dyDescent="0.25">
      <c r="A84" s="195"/>
      <c r="B84" s="187"/>
      <c r="C84" s="187"/>
      <c r="D84" s="193"/>
      <c r="U84" s="195"/>
      <c r="V84" s="187"/>
      <c r="W84" s="190"/>
      <c r="X84" s="193"/>
    </row>
    <row r="85" spans="1:24" x14ac:dyDescent="0.25">
      <c r="A85" s="195"/>
      <c r="B85" s="188"/>
      <c r="C85" s="188"/>
      <c r="D85" s="194"/>
      <c r="U85" s="195"/>
      <c r="V85" s="188"/>
      <c r="W85" s="191"/>
      <c r="X85" s="194"/>
    </row>
    <row r="86" spans="1:24" x14ac:dyDescent="0.25">
      <c r="A86" s="195" t="str">
        <f>'Mapa final'!B34</f>
        <v xml:space="preserve"> R30</v>
      </c>
      <c r="B86" s="186" t="str">
        <f>'Mapa final'!I34</f>
        <v>Muy Baja</v>
      </c>
      <c r="C86" s="186" t="str">
        <f>'Mapa final'!L34</f>
        <v>Mayor</v>
      </c>
      <c r="D86" s="192" t="str">
        <f>INDEX($I$44:$M$48,MATCH(B86,$H$44:$H$48,0),MATCH(C86,$I$43:$M$43,0))</f>
        <v>Alto</v>
      </c>
      <c r="U86" s="195" t="str">
        <f>'Mapa final'!B34</f>
        <v xml:space="preserve"> R30</v>
      </c>
      <c r="V86" s="186" t="str">
        <f>'Mapa final'!AC34</f>
        <v>Muy Baja</v>
      </c>
      <c r="W86" s="189" t="str">
        <f>'Mapa final'!AF34</f>
        <v>Mayor</v>
      </c>
      <c r="X86" s="192" t="str">
        <f>INDEX($I$44:$M$48,MATCH(V86,$H$44:$H$48,0),MATCH(W86,$I$43:$M$43,0))</f>
        <v>Alto</v>
      </c>
    </row>
    <row r="87" spans="1:24" x14ac:dyDescent="0.25">
      <c r="A87" s="195"/>
      <c r="B87" s="187"/>
      <c r="C87" s="187"/>
      <c r="D87" s="193"/>
      <c r="U87" s="195"/>
      <c r="V87" s="187"/>
      <c r="W87" s="190"/>
      <c r="X87" s="193"/>
    </row>
    <row r="88" spans="1:24" x14ac:dyDescent="0.25">
      <c r="A88" s="195"/>
      <c r="B88" s="188"/>
      <c r="C88" s="188"/>
      <c r="D88" s="194"/>
      <c r="U88" s="195"/>
      <c r="V88" s="188"/>
      <c r="W88" s="191"/>
      <c r="X88" s="194"/>
    </row>
    <row r="89" spans="1:24" x14ac:dyDescent="0.25">
      <c r="A89" s="195" t="str">
        <f>'Mapa final'!B37</f>
        <v xml:space="preserve"> R31</v>
      </c>
      <c r="B89" s="186" t="str">
        <f>'Mapa final'!I37</f>
        <v>Media</v>
      </c>
      <c r="C89" s="186" t="str">
        <f>'Mapa final'!L37</f>
        <v>Mayor</v>
      </c>
      <c r="D89" s="192" t="str">
        <f>INDEX($I$44:$M$48,MATCH(B89,$H$44:$H$48,0),MATCH(C89,$I$43:$M$43,0))</f>
        <v>Alto</v>
      </c>
      <c r="U89" s="195" t="str">
        <f>'Mapa final'!B37</f>
        <v xml:space="preserve"> R31</v>
      </c>
      <c r="V89" s="186" t="str">
        <f>'Mapa final'!AC37</f>
        <v>Muy Baja</v>
      </c>
      <c r="W89" s="189" t="str">
        <f>'Mapa final'!AF37</f>
        <v>Mayor</v>
      </c>
      <c r="X89" s="192" t="str">
        <f>INDEX($I$44:$M$48,MATCH(V89,$H$44:$H$48,0),MATCH(W89,$I$43:$M$43,0))</f>
        <v>Alto</v>
      </c>
    </row>
    <row r="90" spans="1:24" x14ac:dyDescent="0.25">
      <c r="A90" s="195"/>
      <c r="B90" s="187"/>
      <c r="C90" s="187"/>
      <c r="D90" s="193"/>
      <c r="U90" s="195"/>
      <c r="V90" s="187"/>
      <c r="W90" s="190"/>
      <c r="X90" s="193"/>
    </row>
    <row r="91" spans="1:24" x14ac:dyDescent="0.25">
      <c r="A91" s="195"/>
      <c r="B91" s="188"/>
      <c r="C91" s="188"/>
      <c r="D91" s="194"/>
      <c r="U91" s="195"/>
      <c r="V91" s="188"/>
      <c r="W91" s="191"/>
      <c r="X91" s="194"/>
    </row>
    <row r="92" spans="1:24" x14ac:dyDescent="0.25">
      <c r="A92" s="195" t="str">
        <f>'Mapa final'!B40</f>
        <v xml:space="preserve"> R32</v>
      </c>
      <c r="B92" s="186" t="str">
        <f>'Mapa final'!I40</f>
        <v>Media</v>
      </c>
      <c r="C92" s="186" t="str">
        <f>'Mapa final'!L40</f>
        <v>Mayor</v>
      </c>
      <c r="D92" s="192" t="str">
        <f>INDEX($I$44:$M$48,MATCH(B92,$H$44:$H$48,0),MATCH(C92,$I$43:$M$43,0))</f>
        <v>Alto</v>
      </c>
      <c r="U92" s="195" t="str">
        <f>'Mapa final'!B40</f>
        <v xml:space="preserve"> R32</v>
      </c>
      <c r="V92" s="186" t="str">
        <f>'Mapa final'!AC40</f>
        <v>Muy Baja</v>
      </c>
      <c r="W92" s="189" t="str">
        <f>'Mapa final'!AF40</f>
        <v>Mayor</v>
      </c>
      <c r="X92" s="192" t="str">
        <f>INDEX($I$44:$M$48,MATCH(V92,$H$44:$H$48,0),MATCH(W92,$I$43:$M$43,0))</f>
        <v>Alto</v>
      </c>
    </row>
    <row r="93" spans="1:24" x14ac:dyDescent="0.25">
      <c r="A93" s="195"/>
      <c r="B93" s="187"/>
      <c r="C93" s="187"/>
      <c r="D93" s="193"/>
      <c r="U93" s="195"/>
      <c r="V93" s="187"/>
      <c r="W93" s="190"/>
      <c r="X93" s="193"/>
    </row>
    <row r="94" spans="1:24" x14ac:dyDescent="0.25">
      <c r="A94" s="195"/>
      <c r="B94" s="188"/>
      <c r="C94" s="188"/>
      <c r="D94" s="194"/>
      <c r="U94" s="195"/>
      <c r="V94" s="188"/>
      <c r="W94" s="191"/>
      <c r="X94" s="194"/>
    </row>
    <row r="95" spans="1:24" x14ac:dyDescent="0.25">
      <c r="A95" s="195" t="str">
        <f>'Mapa final'!B43</f>
        <v xml:space="preserve"> R48</v>
      </c>
      <c r="B95" s="186" t="str">
        <f>'Mapa final'!I43</f>
        <v>Alta</v>
      </c>
      <c r="C95" s="186" t="str">
        <f>'Mapa final'!L43</f>
        <v>Moderado</v>
      </c>
      <c r="D95" s="192" t="str">
        <f>INDEX($I$44:$M$48,MATCH(B95,$H$44:$H$48,0),MATCH(C95,$I$43:$M$43,0))</f>
        <v>Alto</v>
      </c>
      <c r="U95" s="195" t="str">
        <f>'Mapa final'!B43</f>
        <v xml:space="preserve"> R48</v>
      </c>
      <c r="V95" s="186" t="str">
        <f>'Mapa final'!AC43</f>
        <v>Muy Baja</v>
      </c>
      <c r="W95" s="189" t="str">
        <f>'Mapa final'!AF43</f>
        <v>Moderado</v>
      </c>
      <c r="X95" s="192" t="str">
        <f>INDEX($I$44:$M$48,MATCH(V95,$H$44:$H$48,0),MATCH(W95,$I$43:$M$43,0))</f>
        <v>Moderado</v>
      </c>
    </row>
    <row r="96" spans="1:24" x14ac:dyDescent="0.25">
      <c r="A96" s="195"/>
      <c r="B96" s="187"/>
      <c r="C96" s="187"/>
      <c r="D96" s="193"/>
      <c r="U96" s="195"/>
      <c r="V96" s="187"/>
      <c r="W96" s="190"/>
      <c r="X96" s="193"/>
    </row>
    <row r="97" spans="1:24" x14ac:dyDescent="0.25">
      <c r="A97" s="195"/>
      <c r="B97" s="188"/>
      <c r="C97" s="188"/>
      <c r="D97" s="194"/>
      <c r="U97" s="195"/>
      <c r="V97" s="188"/>
      <c r="W97" s="191"/>
      <c r="X97" s="194"/>
    </row>
    <row r="98" spans="1:24" x14ac:dyDescent="0.25">
      <c r="A98" s="195">
        <f>'Mapa final'!B46</f>
        <v>0</v>
      </c>
      <c r="B98" s="186" t="str">
        <f>'Mapa final'!I46</f>
        <v/>
      </c>
      <c r="C98" s="186" t="str">
        <f>'Mapa final'!L46</f>
        <v/>
      </c>
      <c r="D98" s="192" t="e">
        <f>INDEX($I$44:$M$48,MATCH(B98,$H$44:$H$48,0),MATCH(C98,$I$43:$M$43,0))</f>
        <v>#N/A</v>
      </c>
      <c r="U98" s="195">
        <f>'Mapa final'!B46</f>
        <v>0</v>
      </c>
      <c r="V98" s="186">
        <f>'Mapa final'!AC46</f>
        <v>0</v>
      </c>
      <c r="W98" s="189">
        <f>'Mapa final'!AF46</f>
        <v>0</v>
      </c>
      <c r="X98" s="192" t="e">
        <f>INDEX($I$44:$M$48,MATCH(V98,$H$44:$H$48,0),MATCH(W98,$I$43:$M$43,0))</f>
        <v>#N/A</v>
      </c>
    </row>
    <row r="99" spans="1:24" x14ac:dyDescent="0.25">
      <c r="A99" s="195"/>
      <c r="B99" s="187"/>
      <c r="C99" s="187"/>
      <c r="D99" s="193"/>
      <c r="U99" s="195"/>
      <c r="V99" s="187"/>
      <c r="W99" s="190"/>
      <c r="X99" s="193"/>
    </row>
    <row r="100" spans="1:24" x14ac:dyDescent="0.25">
      <c r="A100" s="195"/>
      <c r="B100" s="188"/>
      <c r="C100" s="188"/>
      <c r="D100" s="194"/>
      <c r="U100" s="195"/>
      <c r="V100" s="188"/>
      <c r="W100" s="191"/>
      <c r="X100" s="194"/>
    </row>
    <row r="101" spans="1:24" x14ac:dyDescent="0.25">
      <c r="A101" s="195">
        <f>'Mapa final'!B49</f>
        <v>0</v>
      </c>
      <c r="B101" s="186" t="str">
        <f>'Mapa final'!I49</f>
        <v/>
      </c>
      <c r="C101" s="186" t="str">
        <f>'Mapa final'!L49</f>
        <v/>
      </c>
      <c r="D101" s="192" t="e">
        <f>INDEX($I$44:$M$48,MATCH(B101,$H$44:$H$48,0),MATCH(C101,$I$43:$M$43,0))</f>
        <v>#N/A</v>
      </c>
      <c r="U101" s="195">
        <f>'Mapa final'!B49</f>
        <v>0</v>
      </c>
      <c r="V101" s="186">
        <f>'Mapa final'!AC49</f>
        <v>0</v>
      </c>
      <c r="W101" s="189">
        <f>'Mapa final'!AF49</f>
        <v>0</v>
      </c>
      <c r="X101" s="192" t="e">
        <f>INDEX($I$44:$M$48,MATCH(V101,$H$44:$H$48,0),MATCH(W101,$I$43:$M$43,0))</f>
        <v>#N/A</v>
      </c>
    </row>
    <row r="102" spans="1:24" x14ac:dyDescent="0.25">
      <c r="A102" s="195"/>
      <c r="B102" s="187"/>
      <c r="C102" s="187"/>
      <c r="D102" s="193"/>
      <c r="U102" s="195"/>
      <c r="V102" s="187"/>
      <c r="W102" s="190"/>
      <c r="X102" s="193"/>
    </row>
    <row r="103" spans="1:24" x14ac:dyDescent="0.25">
      <c r="A103" s="195"/>
      <c r="B103" s="188"/>
      <c r="C103" s="188"/>
      <c r="D103" s="194"/>
      <c r="U103" s="195"/>
      <c r="V103" s="188"/>
      <c r="W103" s="191"/>
      <c r="X103" s="194"/>
    </row>
    <row r="104" spans="1:24" x14ac:dyDescent="0.25">
      <c r="A104" s="195" t="str">
        <f>'Mapa final'!B52</f>
        <v>Control de Cambios:
Versión 7.0 (2024/05/06) corresponde a la actualización del Logo Institucional de la Entidad
Versión 7.1 (2024/05/31) corresponde a la inclusión de nuevo riesgo R48 
Versión 7.2 (2024/09/30) corresponde a la eliminación del R2, inclusión del riesgo R9  e inclusión de fila de control de cambios de la vigencia.
Versión 8.0 (2025/12/04) corresponde a la edición y ajuste del control 2 del riesgo R32 y la evaluación de la gestión de riesgos y controles informado por la Oficina de Control Interno mediante Radicado ORFEO 20251200005813 del 31 de enero de 2025</v>
      </c>
      <c r="B104" s="186">
        <f>'Mapa final'!I52</f>
        <v>0</v>
      </c>
      <c r="C104" s="186">
        <f>'Mapa final'!L52</f>
        <v>0</v>
      </c>
      <c r="D104" s="192" t="e">
        <f>INDEX($I$44:$M$48,MATCH(B104,$H$44:$H$48,0),MATCH(C104,$I$43:$M$43,0))</f>
        <v>#N/A</v>
      </c>
      <c r="U104" s="195" t="str">
        <f>'Mapa final'!B52</f>
        <v>Control de Cambios:
Versión 7.0 (2024/05/06) corresponde a la actualización del Logo Institucional de la Entidad
Versión 7.1 (2024/05/31) corresponde a la inclusión de nuevo riesgo R48 
Versión 7.2 (2024/09/30) corresponde a la eliminación del R2, inclusión del riesgo R9  e inclusión de fila de control de cambios de la vigencia.
Versión 8.0 (2025/12/04) corresponde a la edición y ajuste del control 2 del riesgo R32 y la evaluación de la gestión de riesgos y controles informado por la Oficina de Control Interno mediante Radicado ORFEO 20251200005813 del 31 de enero de 2025</v>
      </c>
      <c r="V104" s="186">
        <f>'Mapa final'!AC52</f>
        <v>0</v>
      </c>
      <c r="W104" s="189">
        <f>'Mapa final'!AF52</f>
        <v>0</v>
      </c>
      <c r="X104" s="192" t="e">
        <f>INDEX($I$44:$M$48,MATCH(V104,$H$44:$H$48,0),MATCH(W104,$I$43:$M$43,0))</f>
        <v>#N/A</v>
      </c>
    </row>
    <row r="105" spans="1:24" x14ac:dyDescent="0.25">
      <c r="A105" s="195"/>
      <c r="B105" s="187"/>
      <c r="C105" s="187"/>
      <c r="D105" s="193"/>
      <c r="U105" s="195"/>
      <c r="V105" s="187"/>
      <c r="W105" s="190"/>
      <c r="X105" s="193"/>
    </row>
    <row r="106" spans="1:24" x14ac:dyDescent="0.25">
      <c r="A106" s="195"/>
      <c r="B106" s="188"/>
      <c r="C106" s="188"/>
      <c r="D106" s="194"/>
      <c r="U106" s="195"/>
      <c r="V106" s="188"/>
      <c r="W106" s="191"/>
      <c r="X106" s="194"/>
    </row>
    <row r="107" spans="1:24" x14ac:dyDescent="0.25">
      <c r="A107" s="195">
        <f>'Mapa final'!B55</f>
        <v>0</v>
      </c>
      <c r="B107" s="186">
        <f>'Mapa final'!I55</f>
        <v>0</v>
      </c>
      <c r="C107" s="186">
        <f>'Mapa final'!L55</f>
        <v>0</v>
      </c>
      <c r="D107" s="192" t="e">
        <f>INDEX($I$44:$M$48,MATCH(B107,$H$44:$H$48,0),MATCH(C107,$I$43:$M$43,0))</f>
        <v>#N/A</v>
      </c>
      <c r="U107" s="195">
        <f>'Mapa final'!B55</f>
        <v>0</v>
      </c>
      <c r="V107" s="186">
        <f>'Mapa final'!AC55</f>
        <v>0</v>
      </c>
      <c r="W107" s="189">
        <f>'Mapa final'!AF55</f>
        <v>0</v>
      </c>
      <c r="X107" s="192" t="e">
        <f>INDEX($I$44:$M$48,MATCH(V107,$H$44:$H$48,0),MATCH(W107,$I$43:$M$43,0))</f>
        <v>#N/A</v>
      </c>
    </row>
    <row r="108" spans="1:24" x14ac:dyDescent="0.25">
      <c r="A108" s="195"/>
      <c r="B108" s="187"/>
      <c r="C108" s="187"/>
      <c r="D108" s="193"/>
      <c r="U108" s="195"/>
      <c r="V108" s="187"/>
      <c r="W108" s="190"/>
      <c r="X108" s="193"/>
    </row>
    <row r="109" spans="1:24" x14ac:dyDescent="0.25">
      <c r="A109" s="195"/>
      <c r="B109" s="188"/>
      <c r="C109" s="188"/>
      <c r="D109" s="194"/>
      <c r="U109" s="195"/>
      <c r="V109" s="188"/>
      <c r="W109" s="191"/>
      <c r="X109" s="194"/>
    </row>
    <row r="110" spans="1:24" x14ac:dyDescent="0.25">
      <c r="A110" s="195">
        <f>'Mapa final'!B58</f>
        <v>0</v>
      </c>
      <c r="B110" s="186">
        <f>'Mapa final'!I58</f>
        <v>0</v>
      </c>
      <c r="C110" s="186">
        <f>'Mapa final'!L58</f>
        <v>0</v>
      </c>
      <c r="D110" s="192" t="e">
        <f>INDEX($I$44:$M$48,MATCH(B110,$H$44:$H$48,0),MATCH(C110,$I$43:$M$43,0))</f>
        <v>#N/A</v>
      </c>
      <c r="U110" s="195">
        <f>'Mapa final'!B58</f>
        <v>0</v>
      </c>
      <c r="V110" s="186">
        <f>'Mapa final'!AC58</f>
        <v>0</v>
      </c>
      <c r="W110" s="189">
        <f>'Mapa final'!AF58</f>
        <v>0</v>
      </c>
      <c r="X110" s="192" t="e">
        <f>INDEX($I$44:$M$48,MATCH(V110,$H$44:$H$48,0),MATCH(W110,$I$43:$M$43,0))</f>
        <v>#N/A</v>
      </c>
    </row>
    <row r="111" spans="1:24" x14ac:dyDescent="0.25">
      <c r="A111" s="195"/>
      <c r="B111" s="187"/>
      <c r="C111" s="187"/>
      <c r="D111" s="193"/>
      <c r="U111" s="195"/>
      <c r="V111" s="187"/>
      <c r="W111" s="190"/>
      <c r="X111" s="193"/>
    </row>
    <row r="112" spans="1:24" x14ac:dyDescent="0.25">
      <c r="A112" s="195"/>
      <c r="B112" s="188"/>
      <c r="C112" s="188"/>
      <c r="D112" s="194"/>
      <c r="U112" s="195"/>
      <c r="V112" s="188"/>
      <c r="W112" s="191"/>
      <c r="X112" s="194"/>
    </row>
    <row r="113" spans="1:25" x14ac:dyDescent="0.25">
      <c r="A113" s="195">
        <f>'Mapa final'!B61</f>
        <v>0</v>
      </c>
      <c r="B113" s="186">
        <f>'Mapa final'!I61</f>
        <v>0</v>
      </c>
      <c r="C113" s="186">
        <f>'Mapa final'!L61</f>
        <v>0</v>
      </c>
      <c r="D113" s="192" t="e">
        <f>INDEX($I$44:$M$48,MATCH(B113,$H$44:$H$48,0),MATCH(C113,$I$43:$M$43,0))</f>
        <v>#N/A</v>
      </c>
      <c r="U113" s="195">
        <f>'Mapa final'!B61</f>
        <v>0</v>
      </c>
      <c r="V113" s="186">
        <f>'Mapa final'!AC61</f>
        <v>0</v>
      </c>
      <c r="W113" s="189">
        <f>'Mapa final'!AF61</f>
        <v>0</v>
      </c>
      <c r="X113" s="192" t="e">
        <f>INDEX($I$44:$M$48,MATCH(V113,$H$44:$H$48,0),MATCH(W113,$I$43:$M$43,0))</f>
        <v>#N/A</v>
      </c>
    </row>
    <row r="114" spans="1:25" x14ac:dyDescent="0.25">
      <c r="A114" s="195"/>
      <c r="B114" s="187"/>
      <c r="C114" s="187"/>
      <c r="D114" s="193"/>
      <c r="U114" s="195"/>
      <c r="V114" s="187"/>
      <c r="W114" s="190"/>
      <c r="X114" s="193"/>
    </row>
    <row r="115" spans="1:25" x14ac:dyDescent="0.25">
      <c r="A115" s="195"/>
      <c r="B115" s="188"/>
      <c r="C115" s="188"/>
      <c r="D115" s="194"/>
      <c r="U115" s="195"/>
      <c r="V115" s="188"/>
      <c r="W115" s="191"/>
      <c r="X115" s="194"/>
    </row>
    <row r="116" spans="1:25" x14ac:dyDescent="0.25">
      <c r="A116" s="195">
        <f>'Mapa final'!B64</f>
        <v>0</v>
      </c>
      <c r="B116" s="186">
        <f>'Mapa final'!I64</f>
        <v>0</v>
      </c>
      <c r="C116" s="186">
        <f>'Mapa final'!L64</f>
        <v>0</v>
      </c>
      <c r="D116" s="192" t="e">
        <f>INDEX($I$44:$M$48,MATCH(B116,$H$44:$H$48,0),MATCH(C116,$I$43:$M$43,0))</f>
        <v>#N/A</v>
      </c>
      <c r="U116" s="195">
        <f>'Mapa final'!B64</f>
        <v>0</v>
      </c>
      <c r="V116" s="186">
        <f>'Mapa final'!AC64</f>
        <v>0</v>
      </c>
      <c r="W116" s="189">
        <f>'Mapa final'!AF64</f>
        <v>0</v>
      </c>
      <c r="X116" s="192" t="e">
        <f>INDEX($I$44:$M$48,MATCH(V116,$H$44:$H$48,0),MATCH(W116,$I$43:$M$43,0))</f>
        <v>#N/A</v>
      </c>
    </row>
    <row r="117" spans="1:25" x14ac:dyDescent="0.25">
      <c r="A117" s="195"/>
      <c r="B117" s="187"/>
      <c r="C117" s="187"/>
      <c r="D117" s="193"/>
      <c r="U117" s="195"/>
      <c r="V117" s="187"/>
      <c r="W117" s="190"/>
      <c r="X117" s="193"/>
    </row>
    <row r="118" spans="1:25" x14ac:dyDescent="0.25">
      <c r="A118" s="195"/>
      <c r="B118" s="188"/>
      <c r="C118" s="188"/>
      <c r="D118" s="194"/>
      <c r="U118" s="195"/>
      <c r="V118" s="188"/>
      <c r="W118" s="191"/>
      <c r="X118" s="194"/>
    </row>
    <row r="119" spans="1:25" s="117" customFormat="1" x14ac:dyDescent="0.25">
      <c r="A119" s="195">
        <f>'Mapa final'!B67</f>
        <v>0</v>
      </c>
      <c r="B119" s="186">
        <f>'Mapa final'!I67</f>
        <v>0</v>
      </c>
      <c r="C119" s="186">
        <f>'Mapa final'!L67</f>
        <v>0</v>
      </c>
      <c r="D119" s="192" t="e">
        <f>INDEX($I$44:$M$48,MATCH(B119,$H$44:$H$48,0),MATCH(C119,$I$43:$M$43,0))</f>
        <v>#N/A</v>
      </c>
      <c r="E119"/>
      <c r="G119"/>
      <c r="U119" s="195">
        <f>'Mapa final'!B67</f>
        <v>0</v>
      </c>
      <c r="V119" s="186">
        <f>'Mapa final'!AC67</f>
        <v>0</v>
      </c>
      <c r="W119" s="189">
        <f>'Mapa final'!AF67</f>
        <v>0</v>
      </c>
      <c r="X119" s="192" t="e">
        <f>INDEX($I$44:$M$48,MATCH(V119,$H$44:$H$48,0),MATCH(W119,$I$43:$M$43,0))</f>
        <v>#N/A</v>
      </c>
      <c r="Y119"/>
    </row>
    <row r="120" spans="1:25" s="114" customFormat="1" x14ac:dyDescent="0.25">
      <c r="A120" s="195"/>
      <c r="B120" s="187"/>
      <c r="C120" s="187"/>
      <c r="D120" s="193"/>
      <c r="E120"/>
      <c r="G120"/>
      <c r="U120" s="195"/>
      <c r="V120" s="187"/>
      <c r="W120" s="190"/>
      <c r="X120" s="193"/>
      <c r="Y120"/>
    </row>
    <row r="121" spans="1:25" x14ac:dyDescent="0.25">
      <c r="A121" s="195"/>
      <c r="B121" s="188"/>
      <c r="C121" s="188"/>
      <c r="D121" s="194"/>
      <c r="U121" s="195"/>
      <c r="V121" s="188"/>
      <c r="W121" s="191"/>
      <c r="X121" s="194"/>
    </row>
    <row r="122" spans="1:25" x14ac:dyDescent="0.25">
      <c r="A122" s="195">
        <f>'Mapa final'!B70</f>
        <v>0</v>
      </c>
      <c r="B122" s="186">
        <f>'Mapa final'!I70</f>
        <v>0</v>
      </c>
      <c r="C122" s="186">
        <f>'Mapa final'!L70</f>
        <v>0</v>
      </c>
      <c r="D122" s="192" t="e">
        <f>INDEX($I$44:$M$48,MATCH(B122,$H$44:$H$48,0),MATCH(C122,$I$43:$M$43,0))</f>
        <v>#N/A</v>
      </c>
      <c r="U122" s="195">
        <f>'Mapa final'!B70</f>
        <v>0</v>
      </c>
      <c r="V122" s="186">
        <f>'Mapa final'!AC70</f>
        <v>0</v>
      </c>
      <c r="W122" s="189">
        <f>'Mapa final'!AF70</f>
        <v>0</v>
      </c>
      <c r="X122" s="192" t="e">
        <f>INDEX($I$44:$M$48,MATCH(V122,$H$44:$H$48,0),MATCH(W122,$I$43:$M$43,0))</f>
        <v>#N/A</v>
      </c>
    </row>
    <row r="123" spans="1:25" x14ac:dyDescent="0.25">
      <c r="A123" s="195"/>
      <c r="B123" s="187"/>
      <c r="C123" s="187"/>
      <c r="D123" s="193"/>
      <c r="U123" s="195"/>
      <c r="V123" s="187"/>
      <c r="W123" s="190"/>
      <c r="X123" s="193"/>
    </row>
    <row r="124" spans="1:25" x14ac:dyDescent="0.25">
      <c r="A124" s="195"/>
      <c r="B124" s="188"/>
      <c r="C124" s="188"/>
      <c r="D124" s="194"/>
      <c r="U124" s="195"/>
      <c r="V124" s="188"/>
      <c r="W124" s="191"/>
      <c r="X124" s="194"/>
    </row>
    <row r="125" spans="1:25" x14ac:dyDescent="0.25">
      <c r="A125" s="195">
        <f>'Mapa final'!B73</f>
        <v>0</v>
      </c>
      <c r="B125" s="186">
        <f>'Mapa final'!I73</f>
        <v>0</v>
      </c>
      <c r="C125" s="186">
        <f>'Mapa final'!L73</f>
        <v>0</v>
      </c>
      <c r="D125" s="192" t="e">
        <f>INDEX($I$44:$M$48,MATCH(B125,$H$44:$H$48,0),MATCH(C125,$I$43:$M$43,0))</f>
        <v>#N/A</v>
      </c>
      <c r="U125" s="195">
        <f>'Mapa final'!B73</f>
        <v>0</v>
      </c>
      <c r="V125" s="186">
        <f>'Mapa final'!AC73</f>
        <v>0</v>
      </c>
      <c r="W125" s="189">
        <f>'Mapa final'!AF73</f>
        <v>0</v>
      </c>
      <c r="X125" s="192" t="e">
        <f>INDEX($I$44:$M$48,MATCH(V125,$H$44:$H$48,0),MATCH(W125,$I$43:$M$43,0))</f>
        <v>#N/A</v>
      </c>
    </row>
    <row r="126" spans="1:25" x14ac:dyDescent="0.25">
      <c r="A126" s="195"/>
      <c r="B126" s="187"/>
      <c r="C126" s="187"/>
      <c r="D126" s="193"/>
      <c r="U126" s="195"/>
      <c r="V126" s="187"/>
      <c r="W126" s="190"/>
      <c r="X126" s="193"/>
    </row>
    <row r="127" spans="1:25" x14ac:dyDescent="0.25">
      <c r="A127" s="195"/>
      <c r="B127" s="188"/>
      <c r="C127" s="188"/>
      <c r="D127" s="194"/>
      <c r="U127" s="195"/>
      <c r="V127" s="188"/>
      <c r="W127" s="191"/>
      <c r="X127" s="194"/>
    </row>
    <row r="128" spans="1:25" x14ac:dyDescent="0.25">
      <c r="A128" s="195">
        <f>'Mapa final'!B76</f>
        <v>0</v>
      </c>
      <c r="B128" s="186">
        <f>'Mapa final'!I76</f>
        <v>0</v>
      </c>
      <c r="C128" s="186">
        <f>'Mapa final'!L76</f>
        <v>0</v>
      </c>
      <c r="D128" s="192" t="e">
        <f>INDEX($I$44:$M$48,MATCH(B128,$H$44:$H$48,0),MATCH(C128,$I$43:$M$43,0))</f>
        <v>#N/A</v>
      </c>
      <c r="U128" s="195">
        <f>'Mapa final'!B76</f>
        <v>0</v>
      </c>
      <c r="V128" s="186">
        <f>'Mapa final'!AC76</f>
        <v>0</v>
      </c>
      <c r="W128" s="189">
        <f>'Mapa final'!AF76</f>
        <v>0</v>
      </c>
      <c r="X128" s="192" t="e">
        <f>INDEX($I$44:$M$48,MATCH(V128,$H$44:$H$48,0),MATCH(W128,$I$43:$M$43,0))</f>
        <v>#N/A</v>
      </c>
    </row>
    <row r="129" spans="1:24" x14ac:dyDescent="0.25">
      <c r="A129" s="195"/>
      <c r="B129" s="187"/>
      <c r="C129" s="187"/>
      <c r="D129" s="193"/>
      <c r="U129" s="195"/>
      <c r="V129" s="187"/>
      <c r="W129" s="190"/>
      <c r="X129" s="193"/>
    </row>
    <row r="130" spans="1:24" x14ac:dyDescent="0.25">
      <c r="A130" s="195"/>
      <c r="B130" s="188"/>
      <c r="C130" s="188"/>
      <c r="D130" s="194"/>
      <c r="U130" s="195"/>
      <c r="V130" s="188"/>
      <c r="W130" s="191"/>
      <c r="X130" s="194"/>
    </row>
    <row r="131" spans="1:24" x14ac:dyDescent="0.25">
      <c r="A131" s="195">
        <f>'Mapa final'!B79</f>
        <v>0</v>
      </c>
      <c r="B131" s="186">
        <f>'Mapa final'!I79</f>
        <v>0</v>
      </c>
      <c r="C131" s="186">
        <f>'Mapa final'!L79</f>
        <v>0</v>
      </c>
      <c r="D131" s="192" t="e">
        <f>INDEX($I$44:$M$48,MATCH(B131,$H$44:$H$48,0),MATCH(C131,$I$43:$M$43,0))</f>
        <v>#N/A</v>
      </c>
      <c r="U131" s="195">
        <f>'Mapa final'!B79</f>
        <v>0</v>
      </c>
      <c r="V131" s="186">
        <f>'Mapa final'!AC79</f>
        <v>0</v>
      </c>
      <c r="W131" s="189">
        <f>'Mapa final'!AF79</f>
        <v>0</v>
      </c>
      <c r="X131" s="192" t="e">
        <f>INDEX($I$44:$M$48,MATCH(V131,$H$44:$H$48,0),MATCH(W131,$I$43:$M$43,0))</f>
        <v>#N/A</v>
      </c>
    </row>
    <row r="132" spans="1:24" x14ac:dyDescent="0.25">
      <c r="A132" s="195"/>
      <c r="B132" s="187"/>
      <c r="C132" s="187"/>
      <c r="D132" s="193"/>
      <c r="U132" s="195"/>
      <c r="V132" s="187"/>
      <c r="W132" s="190"/>
      <c r="X132" s="193"/>
    </row>
    <row r="133" spans="1:24" x14ac:dyDescent="0.25">
      <c r="A133" s="195"/>
      <c r="B133" s="188"/>
      <c r="C133" s="188"/>
      <c r="D133" s="194"/>
      <c r="U133" s="195"/>
      <c r="V133" s="188"/>
      <c r="W133" s="191"/>
      <c r="X133" s="194"/>
    </row>
    <row r="134" spans="1:24" x14ac:dyDescent="0.25">
      <c r="A134" s="195">
        <f>'Mapa final'!B82</f>
        <v>0</v>
      </c>
      <c r="B134" s="186">
        <f>'Mapa final'!I82</f>
        <v>0</v>
      </c>
      <c r="C134" s="186">
        <f>'Mapa final'!L82</f>
        <v>0</v>
      </c>
      <c r="D134" s="192" t="e">
        <f>INDEX($I$44:$M$48,MATCH(B134,$H$44:$H$48,0),MATCH(C134,$I$43:$M$43,0))</f>
        <v>#N/A</v>
      </c>
      <c r="U134" s="195">
        <f>'Mapa final'!B82</f>
        <v>0</v>
      </c>
      <c r="V134" s="186">
        <f>'Mapa final'!AC82</f>
        <v>0</v>
      </c>
      <c r="W134" s="189">
        <f>'Mapa final'!AF82</f>
        <v>0</v>
      </c>
      <c r="X134" s="192" t="e">
        <f>INDEX($I$44:$M$48,MATCH(V134,$H$44:$H$48,0),MATCH(W134,$I$43:$M$43,0))</f>
        <v>#N/A</v>
      </c>
    </row>
    <row r="135" spans="1:24" x14ac:dyDescent="0.25">
      <c r="A135" s="195"/>
      <c r="B135" s="187"/>
      <c r="C135" s="187"/>
      <c r="D135" s="193"/>
      <c r="U135" s="195"/>
      <c r="V135" s="187"/>
      <c r="W135" s="190"/>
      <c r="X135" s="193"/>
    </row>
    <row r="136" spans="1:24" x14ac:dyDescent="0.25">
      <c r="A136" s="195"/>
      <c r="B136" s="188"/>
      <c r="C136" s="188"/>
      <c r="D136" s="194"/>
      <c r="U136" s="195"/>
      <c r="V136" s="188"/>
      <c r="W136" s="191"/>
      <c r="X136" s="194"/>
    </row>
    <row r="137" spans="1:24" x14ac:dyDescent="0.25">
      <c r="A137" s="195">
        <f>'Mapa final'!B85</f>
        <v>0</v>
      </c>
      <c r="B137" s="186">
        <f>'Mapa final'!I85</f>
        <v>0</v>
      </c>
      <c r="C137" s="186">
        <f>'Mapa final'!L85</f>
        <v>0</v>
      </c>
      <c r="D137" s="192" t="e">
        <f>INDEX($I$44:$M$48,MATCH(B137,$H$44:$H$48,0),MATCH(C137,$I$43:$M$43,0))</f>
        <v>#N/A</v>
      </c>
      <c r="U137" s="195">
        <f>'Mapa final'!B85</f>
        <v>0</v>
      </c>
      <c r="V137" s="186">
        <f>'Mapa final'!AC85</f>
        <v>0</v>
      </c>
      <c r="W137" s="189">
        <f>'Mapa final'!AF85</f>
        <v>0</v>
      </c>
      <c r="X137" s="192" t="e">
        <f>INDEX($I$44:$M$48,MATCH(V137,$H$44:$H$48,0),MATCH(W137,$I$43:$M$43,0))</f>
        <v>#N/A</v>
      </c>
    </row>
    <row r="138" spans="1:24" x14ac:dyDescent="0.25">
      <c r="A138" s="195"/>
      <c r="B138" s="187"/>
      <c r="C138" s="187"/>
      <c r="D138" s="193"/>
      <c r="U138" s="195"/>
      <c r="V138" s="187"/>
      <c r="W138" s="190"/>
      <c r="X138" s="193"/>
    </row>
    <row r="139" spans="1:24" x14ac:dyDescent="0.25">
      <c r="A139" s="195"/>
      <c r="B139" s="188"/>
      <c r="C139" s="188"/>
      <c r="D139" s="194"/>
      <c r="U139" s="195"/>
      <c r="V139" s="188"/>
      <c r="W139" s="191"/>
      <c r="X139" s="194"/>
    </row>
    <row r="140" spans="1:24" x14ac:dyDescent="0.25">
      <c r="A140" s="195">
        <f>'Mapa final'!B88</f>
        <v>0</v>
      </c>
      <c r="B140" s="186">
        <f>'Mapa final'!I88</f>
        <v>0</v>
      </c>
      <c r="C140" s="186">
        <f>'Mapa final'!L88</f>
        <v>0</v>
      </c>
      <c r="D140" s="192" t="e">
        <f>INDEX($I$44:$M$48,MATCH(B140,$H$44:$H$48,0),MATCH(C140,$I$43:$M$43,0))</f>
        <v>#N/A</v>
      </c>
      <c r="U140" s="195">
        <f>'Mapa final'!B88</f>
        <v>0</v>
      </c>
      <c r="V140" s="186">
        <f>'Mapa final'!AC88</f>
        <v>0</v>
      </c>
      <c r="W140" s="189">
        <f>'Mapa final'!AF88</f>
        <v>0</v>
      </c>
      <c r="X140" s="192" t="e">
        <f>INDEX($I$44:$M$48,MATCH(V140,$H$44:$H$48,0),MATCH(W140,$I$43:$M$43,0))</f>
        <v>#N/A</v>
      </c>
    </row>
    <row r="141" spans="1:24" x14ac:dyDescent="0.25">
      <c r="A141" s="195"/>
      <c r="B141" s="187"/>
      <c r="C141" s="187"/>
      <c r="D141" s="193"/>
      <c r="U141" s="195"/>
      <c r="V141" s="187"/>
      <c r="W141" s="190"/>
      <c r="X141" s="193"/>
    </row>
    <row r="142" spans="1:24" x14ac:dyDescent="0.25">
      <c r="A142" s="195"/>
      <c r="B142" s="188"/>
      <c r="C142" s="188"/>
      <c r="D142" s="194"/>
      <c r="U142" s="195"/>
      <c r="V142" s="188"/>
      <c r="W142" s="191"/>
      <c r="X142" s="194"/>
    </row>
    <row r="143" spans="1:24" x14ac:dyDescent="0.25">
      <c r="A143" s="195">
        <f>'Mapa final'!B91</f>
        <v>0</v>
      </c>
      <c r="B143" s="186">
        <f>'Mapa final'!I91</f>
        <v>0</v>
      </c>
      <c r="C143" s="186">
        <f>'Mapa final'!L91</f>
        <v>0</v>
      </c>
      <c r="D143" s="192" t="e">
        <f>INDEX($I$44:$M$48,MATCH(B143,$H$44:$H$48,0),MATCH(C143,$I$43:$M$43,0))</f>
        <v>#N/A</v>
      </c>
      <c r="U143" s="195">
        <f>'Mapa final'!B91</f>
        <v>0</v>
      </c>
      <c r="V143" s="186">
        <f>'Mapa final'!AC91</f>
        <v>0</v>
      </c>
      <c r="W143" s="189">
        <f>'Mapa final'!AF91</f>
        <v>0</v>
      </c>
      <c r="X143" s="192" t="e">
        <f>INDEX($I$44:$M$48,MATCH(V143,$H$44:$H$48,0),MATCH(W143,$I$43:$M$43,0))</f>
        <v>#N/A</v>
      </c>
    </row>
    <row r="144" spans="1:24" x14ac:dyDescent="0.25">
      <c r="A144" s="195"/>
      <c r="B144" s="187"/>
      <c r="C144" s="187"/>
      <c r="D144" s="193"/>
      <c r="U144" s="195"/>
      <c r="V144" s="187"/>
      <c r="W144" s="190"/>
      <c r="X144" s="193"/>
    </row>
    <row r="145" spans="1:24" x14ac:dyDescent="0.25">
      <c r="A145" s="195"/>
      <c r="B145" s="188"/>
      <c r="C145" s="188"/>
      <c r="D145" s="194"/>
      <c r="U145" s="195"/>
      <c r="V145" s="188"/>
      <c r="W145" s="191"/>
      <c r="X145" s="194"/>
    </row>
    <row r="146" spans="1:24" x14ac:dyDescent="0.25">
      <c r="A146" s="195">
        <f>'Mapa final'!B94</f>
        <v>0</v>
      </c>
      <c r="B146" s="186">
        <f>'Mapa final'!I94</f>
        <v>0</v>
      </c>
      <c r="C146" s="186">
        <f>'Mapa final'!L94</f>
        <v>0</v>
      </c>
      <c r="D146" s="192" t="e">
        <f>INDEX($I$44:$M$48,MATCH(B146,$H$44:$H$48,0),MATCH(C146,$I$43:$M$43,0))</f>
        <v>#N/A</v>
      </c>
      <c r="U146" s="195">
        <f>'Mapa final'!B94</f>
        <v>0</v>
      </c>
      <c r="V146" s="186">
        <f>'Mapa final'!AC94</f>
        <v>0</v>
      </c>
      <c r="W146" s="189">
        <f>'Mapa final'!AF94</f>
        <v>0</v>
      </c>
      <c r="X146" s="192" t="e">
        <f>INDEX($I$44:$M$48,MATCH(V146,$H$44:$H$48,0),MATCH(W146,$I$43:$M$43,0))</f>
        <v>#N/A</v>
      </c>
    </row>
    <row r="147" spans="1:24" x14ac:dyDescent="0.25">
      <c r="A147" s="195"/>
      <c r="B147" s="187"/>
      <c r="C147" s="187"/>
      <c r="D147" s="193"/>
      <c r="U147" s="195"/>
      <c r="V147" s="187"/>
      <c r="W147" s="190"/>
      <c r="X147" s="193"/>
    </row>
    <row r="148" spans="1:24" x14ac:dyDescent="0.25">
      <c r="A148" s="195"/>
      <c r="B148" s="188"/>
      <c r="C148" s="188"/>
      <c r="D148" s="194"/>
      <c r="U148" s="195"/>
      <c r="V148" s="188"/>
      <c r="W148" s="191"/>
      <c r="X148" s="194"/>
    </row>
    <row r="149" spans="1:24" x14ac:dyDescent="0.25">
      <c r="A149" s="195">
        <f>'Mapa final'!B97</f>
        <v>0</v>
      </c>
      <c r="B149" s="186">
        <f>'Mapa final'!I97</f>
        <v>0</v>
      </c>
      <c r="C149" s="186">
        <f>'Mapa final'!L97</f>
        <v>0</v>
      </c>
      <c r="D149" s="192" t="e">
        <f>INDEX($I$44:$M$48,MATCH(B149,$H$44:$H$48,0),MATCH(C149,$I$43:$M$43,0))</f>
        <v>#N/A</v>
      </c>
      <c r="U149" s="195">
        <f>'Mapa final'!B97</f>
        <v>0</v>
      </c>
      <c r="V149" s="186">
        <f>'Mapa final'!AC97</f>
        <v>0</v>
      </c>
      <c r="W149" s="189">
        <f>'Mapa final'!AF97</f>
        <v>0</v>
      </c>
      <c r="X149" s="192" t="e">
        <f>INDEX($I$44:$M$48,MATCH(V149,$H$44:$H$48,0),MATCH(W149,$I$43:$M$43,0))</f>
        <v>#N/A</v>
      </c>
    </row>
    <row r="150" spans="1:24" x14ac:dyDescent="0.25">
      <c r="A150" s="195"/>
      <c r="B150" s="187"/>
      <c r="C150" s="187"/>
      <c r="D150" s="193"/>
      <c r="U150" s="195"/>
      <c r="V150" s="187"/>
      <c r="W150" s="190"/>
      <c r="X150" s="193"/>
    </row>
    <row r="151" spans="1:24" x14ac:dyDescent="0.25">
      <c r="A151" s="195"/>
      <c r="B151" s="188"/>
      <c r="C151" s="188"/>
      <c r="D151" s="194"/>
      <c r="U151" s="195"/>
      <c r="V151" s="188"/>
      <c r="W151" s="191"/>
      <c r="X151" s="194"/>
    </row>
    <row r="152" spans="1:24" x14ac:dyDescent="0.25">
      <c r="A152" s="195">
        <f>'Mapa final'!B100</f>
        <v>0</v>
      </c>
      <c r="B152" s="186">
        <f>'Mapa final'!I100</f>
        <v>0</v>
      </c>
      <c r="C152" s="186">
        <f>'Mapa final'!L100</f>
        <v>0</v>
      </c>
      <c r="D152" s="192" t="e">
        <f>INDEX($I$44:$M$48,MATCH(B152,$H$44:$H$48,0),MATCH(C152,$I$43:$M$43,0))</f>
        <v>#N/A</v>
      </c>
      <c r="U152" s="195">
        <f>'Mapa final'!B100</f>
        <v>0</v>
      </c>
      <c r="V152" s="186">
        <f>'Mapa final'!AC100</f>
        <v>0</v>
      </c>
      <c r="W152" s="189">
        <f>'Mapa final'!AF100</f>
        <v>0</v>
      </c>
      <c r="X152" s="192" t="e">
        <f>INDEX($I$44:$M$48,MATCH(V152,$H$44:$H$48,0),MATCH(W152,$I$43:$M$43,0))</f>
        <v>#N/A</v>
      </c>
    </row>
    <row r="153" spans="1:24" x14ac:dyDescent="0.25">
      <c r="A153" s="195"/>
      <c r="B153" s="187"/>
      <c r="C153" s="187"/>
      <c r="D153" s="193"/>
      <c r="U153" s="195"/>
      <c r="V153" s="187"/>
      <c r="W153" s="190"/>
      <c r="X153" s="193"/>
    </row>
    <row r="154" spans="1:24" x14ac:dyDescent="0.25">
      <c r="A154" s="195"/>
      <c r="B154" s="188"/>
      <c r="C154" s="188"/>
      <c r="D154" s="194"/>
      <c r="U154" s="195"/>
      <c r="V154" s="188"/>
      <c r="W154" s="191"/>
      <c r="X154" s="194"/>
    </row>
    <row r="155" spans="1:24" x14ac:dyDescent="0.25">
      <c r="A155" s="195">
        <f>'Mapa final'!B103</f>
        <v>0</v>
      </c>
      <c r="B155" s="186">
        <f>'Mapa final'!I103</f>
        <v>0</v>
      </c>
      <c r="C155" s="186">
        <f>'Mapa final'!L103</f>
        <v>0</v>
      </c>
      <c r="D155" s="192" t="e">
        <f>INDEX($I$44:$M$48,MATCH(B155,$H$44:$H$48,0),MATCH(C155,$I$43:$M$43,0))</f>
        <v>#N/A</v>
      </c>
      <c r="U155" s="195">
        <f>'Mapa final'!B103</f>
        <v>0</v>
      </c>
      <c r="V155" s="186">
        <f>'Mapa final'!AC103</f>
        <v>0</v>
      </c>
      <c r="W155" s="189">
        <f>'Mapa final'!AF103</f>
        <v>0</v>
      </c>
      <c r="X155" s="192" t="e">
        <f>INDEX($I$44:$M$48,MATCH(V155,$H$44:$H$48,0),MATCH(W155,$I$43:$M$43,0))</f>
        <v>#N/A</v>
      </c>
    </row>
    <row r="156" spans="1:24" x14ac:dyDescent="0.25">
      <c r="A156" s="195"/>
      <c r="B156" s="187"/>
      <c r="C156" s="187"/>
      <c r="D156" s="193"/>
      <c r="U156" s="195"/>
      <c r="V156" s="187"/>
      <c r="W156" s="190"/>
      <c r="X156" s="193"/>
    </row>
    <row r="157" spans="1:24" x14ac:dyDescent="0.25">
      <c r="A157" s="195"/>
      <c r="B157" s="188"/>
      <c r="C157" s="188"/>
      <c r="D157" s="194"/>
      <c r="U157" s="195"/>
      <c r="V157" s="188"/>
      <c r="W157" s="191"/>
      <c r="X157" s="194"/>
    </row>
    <row r="158" spans="1:24" x14ac:dyDescent="0.25">
      <c r="A158" s="195">
        <f>'Mapa final'!B106</f>
        <v>0</v>
      </c>
      <c r="B158" s="186">
        <f>'Mapa final'!I106</f>
        <v>0</v>
      </c>
      <c r="C158" s="186">
        <f>'Mapa final'!L106</f>
        <v>0</v>
      </c>
      <c r="D158" s="192" t="e">
        <f>INDEX($I$44:$M$48,MATCH(B158,$H$44:$H$48,0),MATCH(C158,$I$43:$M$43,0))</f>
        <v>#N/A</v>
      </c>
      <c r="U158" s="195">
        <f>'Mapa final'!B106</f>
        <v>0</v>
      </c>
      <c r="V158" s="186">
        <f>'Mapa final'!AC106</f>
        <v>0</v>
      </c>
      <c r="W158" s="189">
        <f>'Mapa final'!AF106</f>
        <v>0</v>
      </c>
      <c r="X158" s="192" t="e">
        <f>INDEX($I$44:$M$48,MATCH(V158,$H$44:$H$48,0),MATCH(W158,$I$43:$M$43,0))</f>
        <v>#N/A</v>
      </c>
    </row>
    <row r="159" spans="1:24" x14ac:dyDescent="0.25">
      <c r="A159" s="195"/>
      <c r="B159" s="187"/>
      <c r="C159" s="187"/>
      <c r="D159" s="193"/>
      <c r="U159" s="195"/>
      <c r="V159" s="187"/>
      <c r="W159" s="190"/>
      <c r="X159" s="193"/>
    </row>
    <row r="160" spans="1:24" x14ac:dyDescent="0.25">
      <c r="A160" s="195"/>
      <c r="B160" s="188"/>
      <c r="C160" s="188"/>
      <c r="D160" s="194"/>
      <c r="U160" s="195"/>
      <c r="V160" s="188"/>
      <c r="W160" s="191"/>
      <c r="X160" s="194"/>
    </row>
    <row r="161" spans="1:24" x14ac:dyDescent="0.25">
      <c r="A161" s="195">
        <f>'Mapa final'!B109</f>
        <v>0</v>
      </c>
      <c r="B161" s="186">
        <f>'Mapa final'!I109</f>
        <v>0</v>
      </c>
      <c r="C161" s="186">
        <f>'Mapa final'!L109</f>
        <v>0</v>
      </c>
      <c r="D161" s="192" t="e">
        <f>INDEX($I$44:$M$48,MATCH(B161,$H$44:$H$48,0),MATCH(C161,$I$43:$M$43,0))</f>
        <v>#N/A</v>
      </c>
      <c r="U161" s="195">
        <f>'Mapa final'!B109</f>
        <v>0</v>
      </c>
      <c r="V161" s="186">
        <f>'Mapa final'!AC109</f>
        <v>0</v>
      </c>
      <c r="W161" s="189">
        <f>'Mapa final'!AF109</f>
        <v>0</v>
      </c>
      <c r="X161" s="192" t="e">
        <f>INDEX($I$44:$M$48,MATCH(V161,$H$44:$H$48,0),MATCH(W161,$I$43:$M$43,0))</f>
        <v>#N/A</v>
      </c>
    </row>
    <row r="162" spans="1:24" x14ac:dyDescent="0.25">
      <c r="A162" s="195"/>
      <c r="B162" s="187"/>
      <c r="C162" s="187"/>
      <c r="D162" s="193"/>
      <c r="U162" s="195"/>
      <c r="V162" s="187"/>
      <c r="W162" s="190"/>
      <c r="X162" s="193"/>
    </row>
    <row r="163" spans="1:24" x14ac:dyDescent="0.25">
      <c r="A163" s="195"/>
      <c r="B163" s="188"/>
      <c r="C163" s="188"/>
      <c r="D163" s="194"/>
      <c r="U163" s="195"/>
      <c r="V163" s="188"/>
      <c r="W163" s="191"/>
      <c r="X163" s="194"/>
    </row>
    <row r="164" spans="1:24" x14ac:dyDescent="0.25">
      <c r="A164" s="195">
        <f>'Mapa final'!B112</f>
        <v>0</v>
      </c>
      <c r="B164" s="186">
        <f>'Mapa final'!I112</f>
        <v>0</v>
      </c>
      <c r="C164" s="186">
        <f>'Mapa final'!L112</f>
        <v>0</v>
      </c>
      <c r="D164" s="192" t="e">
        <f>INDEX($I$44:$M$48,MATCH(B164,$H$44:$H$48,0),MATCH(C164,$I$43:$M$43,0))</f>
        <v>#N/A</v>
      </c>
      <c r="U164" s="195">
        <f>'Mapa final'!B112</f>
        <v>0</v>
      </c>
      <c r="V164" s="186">
        <f>'Mapa final'!AC112</f>
        <v>0</v>
      </c>
      <c r="W164" s="189">
        <f>'Mapa final'!AF112</f>
        <v>0</v>
      </c>
      <c r="X164" s="192" t="e">
        <f>INDEX($I$44:$M$48,MATCH(V164,$H$44:$H$48,0),MATCH(W164,$I$43:$M$43,0))</f>
        <v>#N/A</v>
      </c>
    </row>
    <row r="165" spans="1:24" x14ac:dyDescent="0.25">
      <c r="A165" s="195"/>
      <c r="B165" s="187"/>
      <c r="C165" s="187"/>
      <c r="D165" s="193"/>
      <c r="U165" s="195"/>
      <c r="V165" s="187"/>
      <c r="W165" s="190"/>
      <c r="X165" s="193"/>
    </row>
    <row r="166" spans="1:24" x14ac:dyDescent="0.25">
      <c r="A166" s="195"/>
      <c r="B166" s="188"/>
      <c r="C166" s="188"/>
      <c r="D166" s="194"/>
      <c r="U166" s="195"/>
      <c r="V166" s="188"/>
      <c r="W166" s="191"/>
      <c r="X166" s="194"/>
    </row>
    <row r="167" spans="1:24" x14ac:dyDescent="0.25">
      <c r="A167" s="195">
        <f>'Mapa final'!B115</f>
        <v>0</v>
      </c>
      <c r="B167" s="186">
        <f>'Mapa final'!I115</f>
        <v>0</v>
      </c>
      <c r="C167" s="186">
        <f>'Mapa final'!L115</f>
        <v>0</v>
      </c>
      <c r="D167" s="192" t="e">
        <f>INDEX($I$44:$M$48,MATCH(B167,$H$44:$H$48,0),MATCH(C167,$I$43:$M$43,0))</f>
        <v>#N/A</v>
      </c>
      <c r="U167" s="195">
        <f>'Mapa final'!B115</f>
        <v>0</v>
      </c>
      <c r="V167" s="186">
        <f>'Mapa final'!AC115</f>
        <v>0</v>
      </c>
      <c r="W167" s="189">
        <f>'Mapa final'!AF115</f>
        <v>0</v>
      </c>
      <c r="X167" s="192" t="e">
        <f>INDEX($I$44:$M$48,MATCH(V167,$H$44:$H$48,0),MATCH(W167,$I$43:$M$43,0))</f>
        <v>#N/A</v>
      </c>
    </row>
    <row r="168" spans="1:24" x14ac:dyDescent="0.25">
      <c r="A168" s="195"/>
      <c r="B168" s="187"/>
      <c r="C168" s="187"/>
      <c r="D168" s="193"/>
      <c r="U168" s="195"/>
      <c r="V168" s="187"/>
      <c r="W168" s="190"/>
      <c r="X168" s="193"/>
    </row>
    <row r="169" spans="1:24" x14ac:dyDescent="0.25">
      <c r="A169" s="195"/>
      <c r="B169" s="188"/>
      <c r="C169" s="188"/>
      <c r="D169" s="194"/>
      <c r="U169" s="195"/>
      <c r="V169" s="188"/>
      <c r="W169" s="191"/>
      <c r="X169" s="194"/>
    </row>
    <row r="170" spans="1:24" x14ac:dyDescent="0.25">
      <c r="A170" s="195">
        <f>'Mapa final'!B118</f>
        <v>0</v>
      </c>
      <c r="B170" s="186">
        <f>'Mapa final'!I118</f>
        <v>0</v>
      </c>
      <c r="C170" s="186">
        <f>'Mapa final'!L118</f>
        <v>0</v>
      </c>
      <c r="D170" s="192" t="e">
        <f>INDEX($I$44:$M$48,MATCH(B170,$H$44:$H$48,0),MATCH(C170,$I$43:$M$43,0))</f>
        <v>#N/A</v>
      </c>
      <c r="U170" s="195">
        <f>'Mapa final'!B118</f>
        <v>0</v>
      </c>
      <c r="V170" s="186">
        <f>'Mapa final'!AC118</f>
        <v>0</v>
      </c>
      <c r="W170" s="189">
        <f>'Mapa final'!AF118</f>
        <v>0</v>
      </c>
      <c r="X170" s="192" t="e">
        <f>INDEX($I$44:$M$48,MATCH(V170,$H$44:$H$48,0),MATCH(W170,$I$43:$M$43,0))</f>
        <v>#N/A</v>
      </c>
    </row>
    <row r="171" spans="1:24" x14ac:dyDescent="0.25">
      <c r="A171" s="195"/>
      <c r="B171" s="187"/>
      <c r="C171" s="187"/>
      <c r="D171" s="193"/>
      <c r="U171" s="195"/>
      <c r="V171" s="187"/>
      <c r="W171" s="190"/>
      <c r="X171" s="193"/>
    </row>
    <row r="172" spans="1:24" x14ac:dyDescent="0.25">
      <c r="A172" s="195"/>
      <c r="B172" s="188"/>
      <c r="C172" s="188"/>
      <c r="D172" s="194"/>
      <c r="U172" s="195"/>
      <c r="V172" s="188"/>
      <c r="W172" s="191"/>
      <c r="X172" s="194"/>
    </row>
    <row r="173" spans="1:24" x14ac:dyDescent="0.25">
      <c r="A173" s="195">
        <f>'Mapa final'!B121</f>
        <v>0</v>
      </c>
      <c r="B173" s="186">
        <f>'Mapa final'!I121</f>
        <v>0</v>
      </c>
      <c r="C173" s="186">
        <f>'Mapa final'!L121</f>
        <v>0</v>
      </c>
      <c r="D173" s="192" t="e">
        <f>INDEX($I$44:$M$48,MATCH(B173,$H$44:$H$48,0),MATCH(C173,$I$43:$M$43,0))</f>
        <v>#N/A</v>
      </c>
      <c r="U173" s="195">
        <f>'Mapa final'!B121</f>
        <v>0</v>
      </c>
      <c r="V173" s="186">
        <f>'Mapa final'!AC121</f>
        <v>0</v>
      </c>
      <c r="W173" s="189">
        <f>'Mapa final'!AF121</f>
        <v>0</v>
      </c>
      <c r="X173" s="192" t="e">
        <f>INDEX($I$44:$M$48,MATCH(V173,$H$44:$H$48,0),MATCH(W173,$I$43:$M$43,0))</f>
        <v>#N/A</v>
      </c>
    </row>
    <row r="174" spans="1:24" x14ac:dyDescent="0.25">
      <c r="A174" s="195"/>
      <c r="B174" s="187"/>
      <c r="C174" s="187"/>
      <c r="D174" s="193"/>
      <c r="U174" s="195"/>
      <c r="V174" s="187"/>
      <c r="W174" s="190"/>
      <c r="X174" s="193"/>
    </row>
    <row r="175" spans="1:24" x14ac:dyDescent="0.25">
      <c r="A175" s="195"/>
      <c r="B175" s="188"/>
      <c r="C175" s="188"/>
      <c r="D175" s="194"/>
      <c r="U175" s="195"/>
      <c r="V175" s="188"/>
      <c r="W175" s="191"/>
      <c r="X175" s="194"/>
    </row>
    <row r="176" spans="1:24" x14ac:dyDescent="0.25">
      <c r="A176" s="195">
        <f>'Mapa final'!B124</f>
        <v>0</v>
      </c>
      <c r="B176" s="186">
        <f>'Mapa final'!I124</f>
        <v>0</v>
      </c>
      <c r="C176" s="186">
        <f>'Mapa final'!L124</f>
        <v>0</v>
      </c>
      <c r="D176" s="192" t="e">
        <f>INDEX($I$44:$M$48,MATCH(B176,$H$44:$H$48,0),MATCH(C176,$I$43:$M$43,0))</f>
        <v>#N/A</v>
      </c>
      <c r="U176" s="195">
        <f>'Mapa final'!B124</f>
        <v>0</v>
      </c>
      <c r="V176" s="186">
        <f>'Mapa final'!AC124</f>
        <v>0</v>
      </c>
      <c r="W176" s="189">
        <f>'Mapa final'!AF124</f>
        <v>0</v>
      </c>
      <c r="X176" s="192" t="e">
        <f>INDEX($I$44:$M$48,MATCH(V176,$H$44:$H$48,0),MATCH(W176,$I$43:$M$43,0))</f>
        <v>#N/A</v>
      </c>
    </row>
    <row r="177" spans="1:24" x14ac:dyDescent="0.25">
      <c r="A177" s="195"/>
      <c r="B177" s="187"/>
      <c r="C177" s="187"/>
      <c r="D177" s="193"/>
      <c r="U177" s="195"/>
      <c r="V177" s="187"/>
      <c r="W177" s="190"/>
      <c r="X177" s="193"/>
    </row>
    <row r="178" spans="1:24" x14ac:dyDescent="0.25">
      <c r="A178" s="195"/>
      <c r="B178" s="188"/>
      <c r="C178" s="188"/>
      <c r="D178" s="194"/>
      <c r="U178" s="195"/>
      <c r="V178" s="188"/>
      <c r="W178" s="191"/>
      <c r="X178" s="194"/>
    </row>
    <row r="179" spans="1:24" x14ac:dyDescent="0.25">
      <c r="A179" s="195">
        <f>'Mapa final'!B127</f>
        <v>0</v>
      </c>
      <c r="B179" s="186">
        <f>'Mapa final'!I127</f>
        <v>0</v>
      </c>
      <c r="C179" s="186">
        <f>'Mapa final'!L127</f>
        <v>0</v>
      </c>
      <c r="D179" s="192" t="e">
        <f>INDEX($I$44:$M$48,MATCH(B179,$H$44:$H$48,0),MATCH(C179,$I$43:$M$43,0))</f>
        <v>#N/A</v>
      </c>
      <c r="U179" s="195">
        <f>'Mapa final'!B127</f>
        <v>0</v>
      </c>
      <c r="V179" s="186">
        <f>'Mapa final'!AC127</f>
        <v>0</v>
      </c>
      <c r="W179" s="189">
        <f>'Mapa final'!AF127</f>
        <v>0</v>
      </c>
      <c r="X179" s="192" t="e">
        <f>INDEX($I$44:$M$48,MATCH(V179,$H$44:$H$48,0),MATCH(W179,$I$43:$M$43,0))</f>
        <v>#N/A</v>
      </c>
    </row>
    <row r="180" spans="1:24" x14ac:dyDescent="0.25">
      <c r="A180" s="195"/>
      <c r="B180" s="187"/>
      <c r="C180" s="187"/>
      <c r="D180" s="193"/>
      <c r="U180" s="195"/>
      <c r="V180" s="187"/>
      <c r="W180" s="190"/>
      <c r="X180" s="193"/>
    </row>
    <row r="181" spans="1:24" x14ac:dyDescent="0.25">
      <c r="A181" s="195"/>
      <c r="B181" s="188"/>
      <c r="C181" s="188"/>
      <c r="D181" s="194"/>
      <c r="U181" s="195"/>
      <c r="V181" s="188"/>
      <c r="W181" s="191"/>
      <c r="X181" s="194"/>
    </row>
    <row r="182" spans="1:24" x14ac:dyDescent="0.25">
      <c r="A182" s="195">
        <f>'Mapa final'!B130</f>
        <v>0</v>
      </c>
      <c r="B182" s="186">
        <f>'Mapa final'!I130</f>
        <v>0</v>
      </c>
      <c r="C182" s="186">
        <f>'Mapa final'!L130</f>
        <v>0</v>
      </c>
      <c r="D182" s="192" t="e">
        <f>INDEX($I$44:$M$48,MATCH(B182,$H$44:$H$48,0),MATCH(C182,$I$43:$M$43,0))</f>
        <v>#N/A</v>
      </c>
      <c r="U182" s="195">
        <f>'Mapa final'!B130</f>
        <v>0</v>
      </c>
      <c r="V182" s="186">
        <f>'Mapa final'!AC130</f>
        <v>0</v>
      </c>
      <c r="W182" s="189">
        <f>'Mapa final'!AF130</f>
        <v>0</v>
      </c>
      <c r="X182" s="192" t="e">
        <f>INDEX($I$44:$M$48,MATCH(V182,$H$44:$H$48,0),MATCH(W182,$I$43:$M$43,0))</f>
        <v>#N/A</v>
      </c>
    </row>
    <row r="183" spans="1:24" x14ac:dyDescent="0.25">
      <c r="A183" s="195"/>
      <c r="B183" s="187"/>
      <c r="C183" s="187"/>
      <c r="D183" s="193"/>
      <c r="U183" s="195"/>
      <c r="V183" s="187"/>
      <c r="W183" s="190"/>
      <c r="X183" s="193"/>
    </row>
    <row r="184" spans="1:24" x14ac:dyDescent="0.25">
      <c r="A184" s="195"/>
      <c r="B184" s="188"/>
      <c r="C184" s="188"/>
      <c r="D184" s="194"/>
      <c r="U184" s="195"/>
      <c r="V184" s="188"/>
      <c r="W184" s="191"/>
      <c r="X184" s="194"/>
    </row>
    <row r="185" spans="1:24" x14ac:dyDescent="0.25">
      <c r="A185" s="195">
        <f>'Mapa final'!B133</f>
        <v>0</v>
      </c>
      <c r="B185" s="186">
        <f>'Mapa final'!I133</f>
        <v>0</v>
      </c>
      <c r="C185" s="186">
        <f>'Mapa final'!L133</f>
        <v>0</v>
      </c>
      <c r="D185" s="192" t="e">
        <f>INDEX($I$44:$M$48,MATCH(B185,$H$44:$H$48,0),MATCH(C185,$I$43:$M$43,0))</f>
        <v>#N/A</v>
      </c>
      <c r="U185" s="195">
        <f>'Mapa final'!B133</f>
        <v>0</v>
      </c>
      <c r="V185" s="186">
        <f>'Mapa final'!AC133</f>
        <v>0</v>
      </c>
      <c r="W185" s="189">
        <f>'Mapa final'!AF133</f>
        <v>0</v>
      </c>
      <c r="X185" s="192" t="e">
        <f>INDEX($I$44:$M$48,MATCH(V185,$H$44:$H$48,0),MATCH(W185,$I$43:$M$43,0))</f>
        <v>#N/A</v>
      </c>
    </row>
    <row r="186" spans="1:24" x14ac:dyDescent="0.25">
      <c r="A186" s="195"/>
      <c r="B186" s="187"/>
      <c r="C186" s="187"/>
      <c r="D186" s="193"/>
      <c r="U186" s="195"/>
      <c r="V186" s="187"/>
      <c r="W186" s="190"/>
      <c r="X186" s="193"/>
    </row>
    <row r="187" spans="1:24" x14ac:dyDescent="0.25">
      <c r="A187" s="195"/>
      <c r="B187" s="188"/>
      <c r="C187" s="188"/>
      <c r="D187" s="194"/>
      <c r="U187" s="195"/>
      <c r="V187" s="188"/>
      <c r="W187" s="191"/>
      <c r="X187" s="194"/>
    </row>
    <row r="188" spans="1:24" x14ac:dyDescent="0.25">
      <c r="A188" s="195">
        <f>'Mapa final'!B136</f>
        <v>0</v>
      </c>
      <c r="B188" s="186">
        <f>'Mapa final'!I136</f>
        <v>0</v>
      </c>
      <c r="C188" s="186">
        <f>'Mapa final'!L136</f>
        <v>0</v>
      </c>
      <c r="D188" s="192" t="e">
        <f>INDEX($I$44:$M$48,MATCH(B188,$H$44:$H$48,0),MATCH(C188,$I$43:$M$43,0))</f>
        <v>#N/A</v>
      </c>
      <c r="U188" s="195">
        <f>'Mapa final'!B136</f>
        <v>0</v>
      </c>
      <c r="V188" s="186">
        <f>'Mapa final'!AC136</f>
        <v>0</v>
      </c>
      <c r="W188" s="189">
        <f>'Mapa final'!AF136</f>
        <v>0</v>
      </c>
      <c r="X188" s="192" t="e">
        <f>INDEX($I$44:$M$48,MATCH(V188,$H$44:$H$48,0),MATCH(W188,$I$43:$M$43,0))</f>
        <v>#N/A</v>
      </c>
    </row>
    <row r="189" spans="1:24" x14ac:dyDescent="0.25">
      <c r="A189" s="195"/>
      <c r="B189" s="187"/>
      <c r="C189" s="187"/>
      <c r="D189" s="193"/>
      <c r="U189" s="195"/>
      <c r="V189" s="187"/>
      <c r="W189" s="190"/>
      <c r="X189" s="193"/>
    </row>
    <row r="190" spans="1:24" x14ac:dyDescent="0.25">
      <c r="A190" s="195"/>
      <c r="B190" s="188"/>
      <c r="C190" s="188"/>
      <c r="D190" s="194"/>
      <c r="U190" s="195"/>
      <c r="V190" s="188"/>
      <c r="W190" s="191"/>
      <c r="X190" s="194"/>
    </row>
    <row r="191" spans="1:24" x14ac:dyDescent="0.25">
      <c r="A191" s="195">
        <f>'Mapa final'!B139</f>
        <v>0</v>
      </c>
      <c r="B191" s="186">
        <f>'Mapa final'!I139</f>
        <v>0</v>
      </c>
      <c r="C191" s="186">
        <f>'Mapa final'!L139</f>
        <v>0</v>
      </c>
      <c r="D191" s="192" t="e">
        <f>INDEX($I$44:$M$48,MATCH(B191,$H$44:$H$48,0),MATCH(C191,$I$43:$M$43,0))</f>
        <v>#N/A</v>
      </c>
      <c r="U191" s="195">
        <f>'Mapa final'!B139</f>
        <v>0</v>
      </c>
      <c r="V191" s="186">
        <f>'Mapa final'!AC139</f>
        <v>0</v>
      </c>
      <c r="W191" s="189">
        <f>'Mapa final'!AF139</f>
        <v>0</v>
      </c>
      <c r="X191" s="192" t="e">
        <f>INDEX($I$44:$M$48,MATCH(V191,$H$44:$H$48,0),MATCH(W191,$I$43:$M$43,0))</f>
        <v>#N/A</v>
      </c>
    </row>
    <row r="192" spans="1:24" x14ac:dyDescent="0.25">
      <c r="A192" s="195"/>
      <c r="B192" s="187"/>
      <c r="C192" s="187"/>
      <c r="D192" s="193"/>
      <c r="U192" s="195"/>
      <c r="V192" s="187"/>
      <c r="W192" s="190"/>
      <c r="X192" s="193"/>
    </row>
    <row r="193" spans="1:24" x14ac:dyDescent="0.25">
      <c r="A193" s="195"/>
      <c r="B193" s="188"/>
      <c r="C193" s="188"/>
      <c r="D193" s="194"/>
      <c r="U193" s="195"/>
      <c r="V193" s="188"/>
      <c r="W193" s="191"/>
      <c r="X193" s="194"/>
    </row>
    <row r="194" spans="1:24" x14ac:dyDescent="0.25">
      <c r="A194" s="195">
        <f>'Mapa final'!B142</f>
        <v>0</v>
      </c>
      <c r="B194" s="186">
        <f>'Mapa final'!I142</f>
        <v>0</v>
      </c>
      <c r="C194" s="186">
        <f>'Mapa final'!L142</f>
        <v>0</v>
      </c>
      <c r="D194" s="192" t="e">
        <f>INDEX($I$44:$M$48,MATCH(B194,$H$44:$H$48,0),MATCH(C194,$I$43:$M$43,0))</f>
        <v>#N/A</v>
      </c>
      <c r="U194" s="195">
        <f>'Mapa final'!B142</f>
        <v>0</v>
      </c>
      <c r="V194" s="186">
        <f>'Mapa final'!AC142</f>
        <v>0</v>
      </c>
      <c r="W194" s="189">
        <f>'Mapa final'!AF142</f>
        <v>0</v>
      </c>
      <c r="X194" s="192" t="e">
        <f>INDEX($I$44:$M$48,MATCH(V194,$H$44:$H$48,0),MATCH(W194,$I$43:$M$43,0))</f>
        <v>#N/A</v>
      </c>
    </row>
    <row r="195" spans="1:24" x14ac:dyDescent="0.25">
      <c r="A195" s="195"/>
      <c r="B195" s="187"/>
      <c r="C195" s="187"/>
      <c r="D195" s="193"/>
      <c r="U195" s="195"/>
      <c r="V195" s="187"/>
      <c r="W195" s="190"/>
      <c r="X195" s="193"/>
    </row>
    <row r="196" spans="1:24" x14ac:dyDescent="0.25">
      <c r="A196" s="195"/>
      <c r="B196" s="188"/>
      <c r="C196" s="188"/>
      <c r="D196" s="194"/>
      <c r="U196" s="195"/>
      <c r="V196" s="188"/>
      <c r="W196" s="191"/>
      <c r="X196" s="194"/>
    </row>
    <row r="197" spans="1:24" x14ac:dyDescent="0.25">
      <c r="A197" s="195">
        <f>'Mapa final'!B145</f>
        <v>0</v>
      </c>
      <c r="B197" s="186">
        <f>'Mapa final'!I145</f>
        <v>0</v>
      </c>
      <c r="C197" s="186">
        <f>'Mapa final'!L145</f>
        <v>0</v>
      </c>
      <c r="D197" s="192" t="e">
        <f>INDEX($I$44:$M$48,MATCH(B197,$H$44:$H$48,0),MATCH(C197,$I$43:$M$43,0))</f>
        <v>#N/A</v>
      </c>
      <c r="U197" s="195">
        <f>'Mapa final'!B145</f>
        <v>0</v>
      </c>
      <c r="V197" s="186">
        <f>'Mapa final'!AC145</f>
        <v>0</v>
      </c>
      <c r="W197" s="189">
        <f>'Mapa final'!AF145</f>
        <v>0</v>
      </c>
      <c r="X197" s="192" t="e">
        <f>INDEX($I$44:$M$48,MATCH(V197,$H$44:$H$48,0),MATCH(W197,$I$43:$M$43,0))</f>
        <v>#N/A</v>
      </c>
    </row>
    <row r="198" spans="1:24" x14ac:dyDescent="0.25">
      <c r="A198" s="195"/>
      <c r="B198" s="187"/>
      <c r="C198" s="187"/>
      <c r="D198" s="193"/>
      <c r="U198" s="195"/>
      <c r="V198" s="187"/>
      <c r="W198" s="190"/>
      <c r="X198" s="193"/>
    </row>
    <row r="199" spans="1:24" x14ac:dyDescent="0.25">
      <c r="A199" s="195"/>
      <c r="B199" s="188"/>
      <c r="C199" s="188"/>
      <c r="D199" s="194"/>
      <c r="U199" s="195"/>
      <c r="V199" s="188"/>
      <c r="W199" s="191"/>
      <c r="X199" s="194"/>
    </row>
    <row r="200" spans="1:24" x14ac:dyDescent="0.25">
      <c r="A200" s="195">
        <f>'Mapa final'!B148</f>
        <v>0</v>
      </c>
      <c r="B200" s="186">
        <f>'Mapa final'!I148</f>
        <v>0</v>
      </c>
      <c r="C200" s="186">
        <f>'Mapa final'!L148</f>
        <v>0</v>
      </c>
      <c r="D200" s="192" t="e">
        <f>INDEX($I$44:$M$48,MATCH(B200,$H$44:$H$48,0),MATCH(C200,$I$43:$M$43,0))</f>
        <v>#N/A</v>
      </c>
      <c r="U200" s="195">
        <f>'Mapa final'!B148</f>
        <v>0</v>
      </c>
      <c r="V200" s="186">
        <f>'Mapa final'!AC148</f>
        <v>0</v>
      </c>
      <c r="W200" s="189">
        <f>'Mapa final'!AF148</f>
        <v>0</v>
      </c>
      <c r="X200" s="192" t="e">
        <f>INDEX($I$44:$M$48,MATCH(V200,$H$44:$H$48,0),MATCH(W200,$I$43:$M$43,0))</f>
        <v>#N/A</v>
      </c>
    </row>
    <row r="201" spans="1:24" x14ac:dyDescent="0.25">
      <c r="A201" s="195"/>
      <c r="B201" s="187"/>
      <c r="C201" s="187"/>
      <c r="D201" s="193"/>
      <c r="U201" s="195"/>
      <c r="V201" s="187"/>
      <c r="W201" s="190"/>
      <c r="X201" s="193"/>
    </row>
    <row r="202" spans="1:24" x14ac:dyDescent="0.25">
      <c r="A202" s="195"/>
      <c r="B202" s="188"/>
      <c r="C202" s="188"/>
      <c r="D202" s="194"/>
      <c r="U202" s="195"/>
      <c r="V202" s="188"/>
      <c r="W202" s="191"/>
      <c r="X202" s="194"/>
    </row>
    <row r="203" spans="1:24" x14ac:dyDescent="0.25">
      <c r="A203" s="195">
        <f>'Mapa final'!B151</f>
        <v>0</v>
      </c>
      <c r="B203" s="186">
        <f>'Mapa final'!I151</f>
        <v>0</v>
      </c>
      <c r="C203" s="186">
        <f>'Mapa final'!L151</f>
        <v>0</v>
      </c>
      <c r="D203" s="192" t="e">
        <f>INDEX($I$44:$M$48,MATCH(B203,$H$44:$H$48,0),MATCH(C203,$I$43:$M$43,0))</f>
        <v>#N/A</v>
      </c>
      <c r="U203" s="195">
        <f>'Mapa final'!B151</f>
        <v>0</v>
      </c>
      <c r="V203" s="186">
        <f>'Mapa final'!AC151</f>
        <v>0</v>
      </c>
      <c r="W203" s="189">
        <f>'Mapa final'!AF151</f>
        <v>0</v>
      </c>
      <c r="X203" s="192" t="e">
        <f>INDEX($I$44:$M$48,MATCH(V203,$H$44:$H$48,0),MATCH(W203,$I$43:$M$43,0))</f>
        <v>#N/A</v>
      </c>
    </row>
    <row r="204" spans="1:24" x14ac:dyDescent="0.25">
      <c r="A204" s="195"/>
      <c r="B204" s="187"/>
      <c r="C204" s="187"/>
      <c r="D204" s="193"/>
      <c r="U204" s="195"/>
      <c r="V204" s="187"/>
      <c r="W204" s="190"/>
      <c r="X204" s="193"/>
    </row>
    <row r="205" spans="1:24" x14ac:dyDescent="0.25">
      <c r="A205" s="195"/>
      <c r="B205" s="188"/>
      <c r="C205" s="188"/>
      <c r="D205" s="194"/>
      <c r="U205" s="195"/>
      <c r="V205" s="188"/>
      <c r="W205" s="191"/>
      <c r="X205" s="194"/>
    </row>
    <row r="206" spans="1:24" x14ac:dyDescent="0.25">
      <c r="A206" s="195">
        <f>'Mapa final'!B154</f>
        <v>0</v>
      </c>
      <c r="B206" s="186">
        <f>'Mapa final'!I154</f>
        <v>0</v>
      </c>
      <c r="C206" s="186">
        <f>'Mapa final'!L154</f>
        <v>0</v>
      </c>
      <c r="D206" s="192" t="e">
        <f>INDEX($I$44:$M$48,MATCH(B206,$H$44:$H$48,0),MATCH(C206,$I$43:$M$43,0))</f>
        <v>#N/A</v>
      </c>
      <c r="U206" s="195">
        <f>'Mapa final'!B154</f>
        <v>0</v>
      </c>
      <c r="V206" s="186">
        <f>'Mapa final'!AC154</f>
        <v>0</v>
      </c>
      <c r="W206" s="189">
        <f>'Mapa final'!AF154</f>
        <v>0</v>
      </c>
      <c r="X206" s="192" t="e">
        <f>INDEX($I$44:$M$48,MATCH(V206,$H$44:$H$48,0),MATCH(W206,$I$43:$M$43,0))</f>
        <v>#N/A</v>
      </c>
    </row>
    <row r="207" spans="1:24" x14ac:dyDescent="0.25">
      <c r="A207" s="195"/>
      <c r="B207" s="187"/>
      <c r="C207" s="187"/>
      <c r="D207" s="193"/>
      <c r="U207" s="195"/>
      <c r="V207" s="187"/>
      <c r="W207" s="190"/>
      <c r="X207" s="193"/>
    </row>
    <row r="208" spans="1:24" x14ac:dyDescent="0.25">
      <c r="A208" s="195"/>
      <c r="B208" s="188"/>
      <c r="C208" s="188"/>
      <c r="D208" s="194"/>
      <c r="U208" s="195"/>
      <c r="V208" s="188"/>
      <c r="W208" s="191"/>
      <c r="X208" s="194"/>
    </row>
    <row r="209" spans="1:37" x14ac:dyDescent="0.25">
      <c r="A209" s="195">
        <f>'Mapa final'!B157</f>
        <v>0</v>
      </c>
      <c r="B209" s="186">
        <f>'Mapa final'!I157</f>
        <v>0</v>
      </c>
      <c r="C209" s="186">
        <f>'Mapa final'!L157</f>
        <v>0</v>
      </c>
      <c r="D209" s="192" t="e">
        <f>INDEX($I$44:$M$48,MATCH(B209,$H$44:$H$48,0),MATCH(C209,$I$43:$M$43,0))</f>
        <v>#N/A</v>
      </c>
      <c r="U209" s="195">
        <f>'Mapa final'!B157</f>
        <v>0</v>
      </c>
      <c r="V209" s="186">
        <f>'Mapa final'!AC157</f>
        <v>0</v>
      </c>
      <c r="W209" s="189">
        <f>'Mapa final'!AF157</f>
        <v>0</v>
      </c>
      <c r="X209" s="192" t="e">
        <f>INDEX($I$44:$M$48,MATCH(V209,$H$44:$H$48,0),MATCH(W209,$I$43:$M$43,0))</f>
        <v>#N/A</v>
      </c>
    </row>
    <row r="210" spans="1:37" x14ac:dyDescent="0.25">
      <c r="A210" s="195"/>
      <c r="B210" s="187"/>
      <c r="C210" s="187"/>
      <c r="D210" s="193"/>
      <c r="U210" s="195"/>
      <c r="V210" s="187"/>
      <c r="W210" s="190"/>
      <c r="X210" s="193"/>
    </row>
    <row r="211" spans="1:37" x14ac:dyDescent="0.25">
      <c r="A211" s="195"/>
      <c r="B211" s="188"/>
      <c r="C211" s="188"/>
      <c r="D211" s="194"/>
      <c r="U211" s="195"/>
      <c r="V211" s="188"/>
      <c r="W211" s="191"/>
      <c r="X211" s="194"/>
      <c r="Z211" s="95"/>
    </row>
    <row r="213" spans="1:37" x14ac:dyDescent="0.25">
      <c r="M213" s="95"/>
    </row>
    <row r="214" spans="1:37" x14ac:dyDescent="0.25">
      <c r="M214" s="135"/>
    </row>
    <row r="215" spans="1:37" ht="15" customHeight="1" x14ac:dyDescent="0.25">
      <c r="A215" s="195" t="str">
        <f>A65</f>
        <v xml:space="preserve"> R1</v>
      </c>
      <c r="B215" s="195" t="str">
        <f t="shared" ref="B215:C215" si="1">B65</f>
        <v>Alta</v>
      </c>
      <c r="C215" s="195" t="str">
        <f t="shared" si="1"/>
        <v>Catastrófico</v>
      </c>
      <c r="D215" s="192" t="str">
        <f t="shared" ref="D215" si="2">D65</f>
        <v>Extremo</v>
      </c>
      <c r="F215" t="s">
        <v>263</v>
      </c>
      <c r="G215" t="s">
        <v>262</v>
      </c>
      <c r="H215" t="s">
        <v>48</v>
      </c>
      <c r="I215" t="s">
        <v>264</v>
      </c>
      <c r="J215" s="95" t="s">
        <v>265</v>
      </c>
      <c r="M215" t="s">
        <v>263</v>
      </c>
      <c r="N215" t="s">
        <v>262</v>
      </c>
      <c r="O215" t="s">
        <v>48</v>
      </c>
      <c r="P215" t="s">
        <v>264</v>
      </c>
      <c r="Q215" s="95" t="s">
        <v>265</v>
      </c>
      <c r="U215" s="195" t="str">
        <f>U65</f>
        <v xml:space="preserve"> R1</v>
      </c>
      <c r="V215" s="195" t="str">
        <f t="shared" ref="V215:X215" si="3">V65</f>
        <v>Muy Baja</v>
      </c>
      <c r="W215" s="195" t="str">
        <f t="shared" si="3"/>
        <v>Mayor</v>
      </c>
      <c r="X215" s="192" t="str">
        <f t="shared" si="3"/>
        <v>Alto</v>
      </c>
      <c r="Z215" t="s">
        <v>263</v>
      </c>
      <c r="AA215" t="s">
        <v>262</v>
      </c>
      <c r="AB215" t="s">
        <v>48</v>
      </c>
      <c r="AC215" t="s">
        <v>264</v>
      </c>
      <c r="AD215" s="95" t="s">
        <v>265</v>
      </c>
      <c r="AG215" t="s">
        <v>263</v>
      </c>
      <c r="AH215" t="s">
        <v>262</v>
      </c>
      <c r="AI215" t="s">
        <v>48</v>
      </c>
      <c r="AJ215" t="s">
        <v>264</v>
      </c>
      <c r="AK215" s="95" t="s">
        <v>265</v>
      </c>
    </row>
    <row r="216" spans="1:37" ht="15" customHeight="1" x14ac:dyDescent="0.25">
      <c r="A216" s="195"/>
      <c r="B216" s="195"/>
      <c r="C216" s="195"/>
      <c r="D216" s="193"/>
      <c r="E216" t="s">
        <v>62</v>
      </c>
      <c r="F216" s="126" t="str">
        <f>IF(AND($B$215=$E216,$C$215=F$215),$A$215,"")</f>
        <v/>
      </c>
      <c r="G216" s="126" t="str">
        <f t="shared" ref="G216:J220" si="4">IF(AND($B$215=$E216,$C$215=G$215),$A$215,"")</f>
        <v/>
      </c>
      <c r="H216" s="126" t="str">
        <f t="shared" si="4"/>
        <v/>
      </c>
      <c r="I216" s="126" t="str">
        <f t="shared" si="4"/>
        <v/>
      </c>
      <c r="J216" s="119" t="str">
        <f t="shared" si="4"/>
        <v/>
      </c>
      <c r="L216" t="s">
        <v>62</v>
      </c>
      <c r="M216" s="126" t="str">
        <f>CONCATENATE(F216,$M$214,F225,$M$214,F234,$M$214,F243,$M$214,F252,$M$214,F261,$M$214,F270,$M$214,F279,$M$214,F288,$M$214,F297,$M$214,F306,$M$214,F315,$M$214,F324,$M$214,F333)</f>
        <v/>
      </c>
      <c r="N216" s="126" t="str">
        <f t="shared" ref="N216:Q220" si="5">CONCATENATE(G216,$M$214,G225,$M$214,G234,$M$214,G243,$M$214,G252,$M$214,G261,$M$214,G270,$M$214,G279,$M$214,G288,$M$214,G297,$M$214,G306,$M$214,G315,$M$214,G324,$M$214,G333)</f>
        <v/>
      </c>
      <c r="O216" s="126" t="str">
        <f t="shared" si="5"/>
        <v/>
      </c>
      <c r="P216" s="126" t="str">
        <f t="shared" si="5"/>
        <v/>
      </c>
      <c r="Q216" s="119" t="str">
        <f t="shared" si="5"/>
        <v/>
      </c>
      <c r="U216" s="195"/>
      <c r="V216" s="195"/>
      <c r="W216" s="195"/>
      <c r="X216" s="193"/>
      <c r="Y216" t="s">
        <v>62</v>
      </c>
      <c r="Z216" s="126" t="str">
        <f>IF(AND($V$215=$Y216,$W$215=Z$215),$U$215,"")</f>
        <v/>
      </c>
      <c r="AA216" s="126" t="str">
        <f t="shared" ref="AA216:AD216" si="6">IF(AND($V$215=$Y216,$W$215=AA$215),$U$215,"")</f>
        <v/>
      </c>
      <c r="AB216" s="126" t="str">
        <f t="shared" si="6"/>
        <v/>
      </c>
      <c r="AC216" s="126" t="str">
        <f t="shared" si="6"/>
        <v/>
      </c>
      <c r="AD216" s="119" t="str">
        <f t="shared" si="6"/>
        <v/>
      </c>
      <c r="AF216" t="s">
        <v>62</v>
      </c>
      <c r="AG216" s="126" t="str">
        <f>CONCATENATE(Z216,$M$214,Z225,$M$214,Z234,$M$214,Z243,$M$214,Z252,$M$214,Z261,$M$214,Z270,$M$214,Z279,$M$214,Z288,$M$214,Z297,$M$214,Z306,$M$214,Z315,$M$214,Z324,$M$214,Z333)</f>
        <v/>
      </c>
      <c r="AH216" s="126" t="str">
        <f t="shared" ref="AH216:AH220" si="7">CONCATENATE(AA216,$M$214,AA225,$M$214,AA234,$M$214,AA243,$M$214,AA252,$M$214,AA261,$M$214,AA270,$M$214,AA279,$M$214,AA288,$M$214,AA297,$M$214,AA306,$M$214,AA315,$M$214,AA324,$M$214,AA333)</f>
        <v/>
      </c>
      <c r="AI216" s="126" t="str">
        <f t="shared" ref="AI216:AI220" si="8">CONCATENATE(AB216,$M$214,AB225,$M$214,AB234,$M$214,AB243,$M$214,AB252,$M$214,AB261,$M$214,AB270,$M$214,AB279,$M$214,AB288,$M$214,AB297,$M$214,AB306,$M$214,AB315,$M$214,AB324,$M$214,AB333)</f>
        <v/>
      </c>
      <c r="AJ216" s="126" t="str">
        <f t="shared" ref="AJ216:AJ220" si="9">CONCATENATE(AC216,$M$214,AC225,$M$214,AC234,$M$214,AC243,$M$214,AC252,$M$214,AC261,$M$214,AC270,$M$214,AC279,$M$214,AC288,$M$214,AC297,$M$214,AC306,$M$214,AC315,$M$214,AC324,$M$214,AC333)</f>
        <v/>
      </c>
      <c r="AK216" s="119" t="str">
        <f t="shared" ref="AK216:AK220" si="10">CONCATENATE(AD216,$M$214,AD225,$M$214,AD234,$M$214,AD243,$M$214,AD252,$M$214,AD261,$M$214,AD270,$M$214,AD279,$M$214,AD288,$M$214,AD297,$M$214,AD306,$M$214,AD315,$M$214,AD324,$M$214,AD333)</f>
        <v/>
      </c>
    </row>
    <row r="217" spans="1:37" ht="15" customHeight="1" x14ac:dyDescent="0.25">
      <c r="A217" s="195"/>
      <c r="B217" s="195"/>
      <c r="C217" s="195"/>
      <c r="D217" s="194"/>
      <c r="E217" t="s">
        <v>61</v>
      </c>
      <c r="F217" s="124" t="str">
        <f t="shared" ref="F217:F220" si="11">IF(AND($B$215=$E217,$C$215=F$215),$A$215,"")</f>
        <v/>
      </c>
      <c r="G217" s="124" t="str">
        <f t="shared" si="4"/>
        <v/>
      </c>
      <c r="H217" s="126" t="str">
        <f t="shared" si="4"/>
        <v/>
      </c>
      <c r="I217" s="126" t="str">
        <f t="shared" si="4"/>
        <v/>
      </c>
      <c r="J217" s="119" t="str">
        <f t="shared" si="4"/>
        <v xml:space="preserve"> R1</v>
      </c>
      <c r="L217" t="s">
        <v>61</v>
      </c>
      <c r="M217" s="124" t="str">
        <f t="shared" ref="M217:M220" si="12">CONCATENATE(F217,$M$214,F226,$M$214,F235,$M$214,F244,$M$214,F253,$M$214,F262,$M$214,F271,$M$214,F280,$M$214,F289,$M$214,F298,$M$214,F307,$M$214,F316,$M$214,F325,$M$214,F334)</f>
        <v/>
      </c>
      <c r="N217" s="124" t="str">
        <f t="shared" si="5"/>
        <v/>
      </c>
      <c r="O217" s="126" t="str">
        <f t="shared" si="5"/>
        <v xml:space="preserve"> R48</v>
      </c>
      <c r="P217" s="126" t="str">
        <f t="shared" si="5"/>
        <v/>
      </c>
      <c r="Q217" s="119" t="str">
        <f t="shared" si="5"/>
        <v xml:space="preserve"> R1</v>
      </c>
      <c r="U217" s="195"/>
      <c r="V217" s="195"/>
      <c r="W217" s="195"/>
      <c r="X217" s="194"/>
      <c r="Y217" t="s">
        <v>61</v>
      </c>
      <c r="Z217" s="124" t="str">
        <f t="shared" ref="Z217:AD220" si="13">IF(AND($V$215=$Y217,$W$215=Z$215),$U$215,"")</f>
        <v/>
      </c>
      <c r="AA217" s="124" t="str">
        <f t="shared" si="13"/>
        <v/>
      </c>
      <c r="AB217" s="126" t="str">
        <f t="shared" si="13"/>
        <v/>
      </c>
      <c r="AC217" s="126" t="str">
        <f t="shared" si="13"/>
        <v/>
      </c>
      <c r="AD217" s="119" t="str">
        <f t="shared" si="13"/>
        <v/>
      </c>
      <c r="AF217" t="s">
        <v>61</v>
      </c>
      <c r="AG217" s="124" t="str">
        <f t="shared" ref="AG217:AG220" si="14">CONCATENATE(Z217,$M$214,Z226,$M$214,Z235,$M$214,Z244,$M$214,Z253,$M$214,Z262,$M$214,Z271,$M$214,Z280,$M$214,Z289,$M$214,Z298,$M$214,Z307,$M$214,Z316,$M$214,Z325,$M$214,Z334)</f>
        <v/>
      </c>
      <c r="AH217" s="124" t="str">
        <f t="shared" si="7"/>
        <v/>
      </c>
      <c r="AI217" s="126" t="str">
        <f t="shared" si="8"/>
        <v/>
      </c>
      <c r="AJ217" s="126" t="str">
        <f t="shared" si="9"/>
        <v/>
      </c>
      <c r="AK217" s="119" t="str">
        <f t="shared" si="10"/>
        <v/>
      </c>
    </row>
    <row r="218" spans="1:37" ht="15.75" x14ac:dyDescent="0.25">
      <c r="A218" s="133"/>
      <c r="B218" s="133"/>
      <c r="C218" s="133"/>
      <c r="D218" s="107"/>
      <c r="E218" t="s">
        <v>60</v>
      </c>
      <c r="F218" s="124" t="str">
        <f t="shared" si="11"/>
        <v/>
      </c>
      <c r="G218" s="124" t="str">
        <f t="shared" si="4"/>
        <v/>
      </c>
      <c r="H218" s="124" t="str">
        <f t="shared" si="4"/>
        <v/>
      </c>
      <c r="I218" s="126" t="str">
        <f t="shared" si="4"/>
        <v/>
      </c>
      <c r="J218" s="119" t="str">
        <f t="shared" si="4"/>
        <v/>
      </c>
      <c r="L218" t="s">
        <v>60</v>
      </c>
      <c r="M218" s="124" t="str">
        <f t="shared" si="12"/>
        <v xml:space="preserve"> R8</v>
      </c>
      <c r="N218" s="124" t="str">
        <f t="shared" si="5"/>
        <v/>
      </c>
      <c r="O218" s="124" t="str">
        <f t="shared" si="5"/>
        <v/>
      </c>
      <c r="P218" s="126" t="str">
        <f t="shared" si="5"/>
        <v xml:space="preserve"> R29 R31 R32</v>
      </c>
      <c r="Q218" s="119" t="str">
        <f t="shared" si="5"/>
        <v/>
      </c>
      <c r="U218" s="133"/>
      <c r="V218" s="133"/>
      <c r="W218" s="133"/>
      <c r="X218" s="107"/>
      <c r="Y218" t="s">
        <v>60</v>
      </c>
      <c r="Z218" s="124" t="str">
        <f t="shared" si="13"/>
        <v/>
      </c>
      <c r="AA218" s="124" t="str">
        <f t="shared" si="13"/>
        <v/>
      </c>
      <c r="AB218" s="124" t="str">
        <f t="shared" si="13"/>
        <v/>
      </c>
      <c r="AC218" s="126" t="str">
        <f t="shared" si="13"/>
        <v/>
      </c>
      <c r="AD218" s="119" t="str">
        <f t="shared" si="13"/>
        <v/>
      </c>
      <c r="AF218" t="s">
        <v>60</v>
      </c>
      <c r="AG218" s="124" t="str">
        <f t="shared" si="14"/>
        <v/>
      </c>
      <c r="AH218" s="124" t="str">
        <f t="shared" si="7"/>
        <v/>
      </c>
      <c r="AI218" s="124" t="str">
        <f t="shared" si="8"/>
        <v/>
      </c>
      <c r="AJ218" s="126" t="str">
        <f t="shared" si="9"/>
        <v/>
      </c>
      <c r="AK218" s="119" t="str">
        <f t="shared" si="10"/>
        <v/>
      </c>
    </row>
    <row r="219" spans="1:37" ht="15.75" x14ac:dyDescent="0.25">
      <c r="A219" s="133"/>
      <c r="B219" s="133"/>
      <c r="C219" s="133"/>
      <c r="D219" s="107"/>
      <c r="E219" t="s">
        <v>59</v>
      </c>
      <c r="F219" s="125" t="str">
        <f t="shared" si="11"/>
        <v/>
      </c>
      <c r="G219" s="124" t="str">
        <f t="shared" si="4"/>
        <v/>
      </c>
      <c r="H219" s="124" t="str">
        <f t="shared" si="4"/>
        <v/>
      </c>
      <c r="I219" s="126" t="str">
        <f t="shared" si="4"/>
        <v/>
      </c>
      <c r="J219" s="119" t="str">
        <f t="shared" si="4"/>
        <v/>
      </c>
      <c r="L219" t="s">
        <v>59</v>
      </c>
      <c r="M219" s="125" t="str">
        <f t="shared" si="12"/>
        <v/>
      </c>
      <c r="N219" s="124" t="str">
        <f t="shared" si="5"/>
        <v/>
      </c>
      <c r="O219" s="124" t="str">
        <f t="shared" si="5"/>
        <v/>
      </c>
      <c r="P219" s="126" t="str">
        <f t="shared" si="5"/>
        <v/>
      </c>
      <c r="Q219" s="119" t="str">
        <f t="shared" si="5"/>
        <v/>
      </c>
      <c r="U219" s="133"/>
      <c r="V219" s="133"/>
      <c r="W219" s="133"/>
      <c r="X219" s="107"/>
      <c r="Y219" t="s">
        <v>59</v>
      </c>
      <c r="Z219" s="125" t="str">
        <f t="shared" si="13"/>
        <v/>
      </c>
      <c r="AA219" s="124" t="str">
        <f t="shared" si="13"/>
        <v/>
      </c>
      <c r="AB219" s="124" t="str">
        <f t="shared" si="13"/>
        <v/>
      </c>
      <c r="AC219" s="126" t="str">
        <f t="shared" si="13"/>
        <v/>
      </c>
      <c r="AD219" s="119" t="str">
        <f t="shared" si="13"/>
        <v/>
      </c>
      <c r="AF219" t="s">
        <v>59</v>
      </c>
      <c r="AG219" s="125" t="str">
        <f t="shared" si="14"/>
        <v/>
      </c>
      <c r="AH219" s="124" t="str">
        <f t="shared" si="7"/>
        <v xml:space="preserve"> R29</v>
      </c>
      <c r="AI219" s="124" t="str">
        <f t="shared" si="8"/>
        <v/>
      </c>
      <c r="AJ219" s="126" t="str">
        <f t="shared" si="9"/>
        <v/>
      </c>
      <c r="AK219" s="119" t="str">
        <f t="shared" si="10"/>
        <v/>
      </c>
    </row>
    <row r="220" spans="1:37" ht="27" customHeight="1" x14ac:dyDescent="0.25">
      <c r="A220" s="133"/>
      <c r="B220" s="133"/>
      <c r="C220" s="133"/>
      <c r="D220" s="107"/>
      <c r="E220" t="s">
        <v>58</v>
      </c>
      <c r="F220" s="125" t="str">
        <f t="shared" si="11"/>
        <v/>
      </c>
      <c r="G220" s="125" t="str">
        <f t="shared" si="4"/>
        <v/>
      </c>
      <c r="H220" s="124" t="str">
        <f t="shared" si="4"/>
        <v/>
      </c>
      <c r="I220" s="126" t="str">
        <f t="shared" si="4"/>
        <v/>
      </c>
      <c r="J220" s="119" t="str">
        <f t="shared" si="4"/>
        <v/>
      </c>
      <c r="L220" t="s">
        <v>58</v>
      </c>
      <c r="M220" s="125" t="str">
        <f t="shared" si="12"/>
        <v xml:space="preserve"> R5 R9</v>
      </c>
      <c r="N220" s="125" t="str">
        <f t="shared" si="5"/>
        <v xml:space="preserve"> R3 R26</v>
      </c>
      <c r="O220" s="124" t="str">
        <f t="shared" si="5"/>
        <v/>
      </c>
      <c r="P220" s="126" t="str">
        <f t="shared" si="5"/>
        <v xml:space="preserve"> R30</v>
      </c>
      <c r="Q220" s="119" t="str">
        <f t="shared" si="5"/>
        <v/>
      </c>
      <c r="U220" s="133"/>
      <c r="V220" s="133"/>
      <c r="W220" s="133"/>
      <c r="X220" s="107"/>
      <c r="Y220" t="s">
        <v>58</v>
      </c>
      <c r="Z220" s="125" t="str">
        <f t="shared" si="13"/>
        <v/>
      </c>
      <c r="AA220" s="125" t="str">
        <f t="shared" si="13"/>
        <v/>
      </c>
      <c r="AB220" s="124" t="str">
        <f t="shared" si="13"/>
        <v/>
      </c>
      <c r="AC220" s="126" t="str">
        <f t="shared" si="13"/>
        <v xml:space="preserve"> R1</v>
      </c>
      <c r="AD220" s="119" t="str">
        <f t="shared" si="13"/>
        <v/>
      </c>
      <c r="AF220" t="s">
        <v>58</v>
      </c>
      <c r="AG220" s="136" t="str">
        <f t="shared" si="14"/>
        <v xml:space="preserve"> R5 R8 R9</v>
      </c>
      <c r="AH220" s="136" t="str">
        <f t="shared" si="7"/>
        <v xml:space="preserve"> R3 R26</v>
      </c>
      <c r="AI220" s="137" t="str">
        <f t="shared" si="8"/>
        <v xml:space="preserve"> R48</v>
      </c>
      <c r="AJ220" s="138" t="str">
        <f t="shared" si="9"/>
        <v xml:space="preserve"> R1 R30 R31 R32</v>
      </c>
      <c r="AK220" s="139" t="str">
        <f t="shared" si="10"/>
        <v/>
      </c>
    </row>
    <row r="221" spans="1:37" ht="15.75" x14ac:dyDescent="0.25">
      <c r="A221" s="133"/>
      <c r="B221" s="133"/>
      <c r="C221" s="133"/>
      <c r="D221" s="107"/>
      <c r="F221" t="s">
        <v>263</v>
      </c>
      <c r="G221" t="s">
        <v>262</v>
      </c>
      <c r="H221" t="s">
        <v>48</v>
      </c>
      <c r="I221" t="s">
        <v>264</v>
      </c>
      <c r="J221" s="95" t="s">
        <v>265</v>
      </c>
      <c r="M221" t="s">
        <v>263</v>
      </c>
      <c r="N221" t="s">
        <v>262</v>
      </c>
      <c r="O221" t="s">
        <v>48</v>
      </c>
      <c r="P221" t="s">
        <v>264</v>
      </c>
      <c r="Q221" s="95" t="s">
        <v>265</v>
      </c>
      <c r="U221" s="133"/>
      <c r="V221" s="133"/>
      <c r="W221" s="133"/>
      <c r="X221" s="107"/>
      <c r="Z221" t="s">
        <v>263</v>
      </c>
      <c r="AA221" t="s">
        <v>262</v>
      </c>
      <c r="AB221" t="s">
        <v>48</v>
      </c>
      <c r="AC221" t="s">
        <v>264</v>
      </c>
      <c r="AD221" s="95" t="s">
        <v>265</v>
      </c>
      <c r="AG221" t="s">
        <v>263</v>
      </c>
      <c r="AH221" t="s">
        <v>262</v>
      </c>
      <c r="AI221" t="s">
        <v>48</v>
      </c>
      <c r="AJ221" t="s">
        <v>264</v>
      </c>
      <c r="AK221" s="95" t="s">
        <v>265</v>
      </c>
    </row>
    <row r="222" spans="1:37" ht="15.75" x14ac:dyDescent="0.25">
      <c r="A222" s="133"/>
      <c r="B222" s="133"/>
      <c r="C222" s="133"/>
      <c r="D222" s="107"/>
      <c r="F222"/>
      <c r="J222" s="95"/>
      <c r="P222" s="95"/>
      <c r="U222" s="133"/>
      <c r="V222" s="133"/>
      <c r="W222" s="133"/>
      <c r="X222" s="107"/>
      <c r="AD222" s="95"/>
      <c r="AJ222" s="95"/>
    </row>
    <row r="223" spans="1:37" ht="15.75" x14ac:dyDescent="0.25">
      <c r="A223" s="133"/>
      <c r="B223" s="133"/>
      <c r="C223" s="133"/>
      <c r="D223" s="107"/>
      <c r="F223"/>
      <c r="I223" s="95"/>
      <c r="P223" s="95"/>
      <c r="U223" s="133"/>
      <c r="V223" s="133"/>
      <c r="W223" s="133"/>
      <c r="X223" s="107"/>
      <c r="AC223" s="95"/>
      <c r="AJ223" s="95"/>
    </row>
    <row r="224" spans="1:37" ht="15.75" x14ac:dyDescent="0.25">
      <c r="A224" s="133"/>
      <c r="B224" s="133"/>
      <c r="C224" s="133"/>
      <c r="D224" s="107"/>
      <c r="F224" t="s">
        <v>263</v>
      </c>
      <c r="G224" t="s">
        <v>262</v>
      </c>
      <c r="H224" t="s">
        <v>48</v>
      </c>
      <c r="I224" t="s">
        <v>264</v>
      </c>
      <c r="J224" s="95" t="s">
        <v>265</v>
      </c>
      <c r="P224" s="95"/>
      <c r="U224" s="133"/>
      <c r="V224" s="133"/>
      <c r="W224" s="133"/>
      <c r="X224" s="107"/>
      <c r="Z224" t="s">
        <v>263</v>
      </c>
      <c r="AA224" t="s">
        <v>262</v>
      </c>
      <c r="AB224" t="s">
        <v>48</v>
      </c>
      <c r="AC224" t="s">
        <v>264</v>
      </c>
      <c r="AD224" s="95" t="s">
        <v>265</v>
      </c>
      <c r="AJ224" s="95"/>
    </row>
    <row r="225" spans="1:36" ht="15" customHeight="1" x14ac:dyDescent="0.25">
      <c r="A225" s="195" t="str">
        <f t="shared" ref="A225:D225" si="15">A68</f>
        <v xml:space="preserve"> R3</v>
      </c>
      <c r="B225" s="195" t="str">
        <f t="shared" si="15"/>
        <v>Muy Baja</v>
      </c>
      <c r="C225" s="195" t="str">
        <f t="shared" si="15"/>
        <v>Menor</v>
      </c>
      <c r="D225" s="192" t="str">
        <f t="shared" si="15"/>
        <v>Bajo</v>
      </c>
      <c r="E225" t="s">
        <v>62</v>
      </c>
      <c r="F225" s="126" t="str">
        <f>IF(AND($B$225=$E225,$C$225=F$224),$A$225,"")</f>
        <v/>
      </c>
      <c r="G225" s="126" t="str">
        <f t="shared" ref="G225:J229" si="16">IF(AND($B$225=$E225,$C$225=G$224),$A$225,"")</f>
        <v/>
      </c>
      <c r="H225" s="126" t="str">
        <f t="shared" si="16"/>
        <v/>
      </c>
      <c r="I225" s="126" t="str">
        <f t="shared" si="16"/>
        <v/>
      </c>
      <c r="J225" s="119" t="str">
        <f t="shared" si="16"/>
        <v/>
      </c>
      <c r="P225" s="95"/>
      <c r="U225" s="195" t="str">
        <f t="shared" ref="U225:X225" si="17">U68</f>
        <v xml:space="preserve"> R3</v>
      </c>
      <c r="V225" s="195" t="str">
        <f t="shared" si="17"/>
        <v>Muy Baja</v>
      </c>
      <c r="W225" s="195" t="str">
        <f t="shared" si="17"/>
        <v>Menor</v>
      </c>
      <c r="X225" s="192" t="str">
        <f t="shared" si="17"/>
        <v>Bajo</v>
      </c>
      <c r="Y225" t="s">
        <v>62</v>
      </c>
      <c r="Z225" s="126" t="str">
        <f>IF(AND($V$225=$Y225,$W$225=Z$224),$U$225,"")</f>
        <v/>
      </c>
      <c r="AA225" s="126" t="str">
        <f t="shared" ref="AA225:AD225" si="18">IF(AND($V$225=$Y225,$W$225=AA$224),$U$225,"")</f>
        <v/>
      </c>
      <c r="AB225" s="126" t="str">
        <f t="shared" si="18"/>
        <v/>
      </c>
      <c r="AC225" s="126" t="str">
        <f t="shared" si="18"/>
        <v/>
      </c>
      <c r="AD225" s="119" t="str">
        <f t="shared" si="18"/>
        <v/>
      </c>
      <c r="AJ225" s="95"/>
    </row>
    <row r="226" spans="1:36" ht="15" customHeight="1" x14ac:dyDescent="0.25">
      <c r="A226" s="195"/>
      <c r="B226" s="195"/>
      <c r="C226" s="195"/>
      <c r="D226" s="193"/>
      <c r="E226" t="s">
        <v>61</v>
      </c>
      <c r="F226" s="124" t="str">
        <f t="shared" ref="F226:F229" si="19">IF(AND($B$225=$E226,$C$225=F$224),$A$225,"")</f>
        <v/>
      </c>
      <c r="G226" s="124" t="str">
        <f t="shared" si="16"/>
        <v/>
      </c>
      <c r="H226" s="126" t="str">
        <f t="shared" si="16"/>
        <v/>
      </c>
      <c r="I226" s="126" t="str">
        <f t="shared" si="16"/>
        <v/>
      </c>
      <c r="J226" s="119" t="str">
        <f t="shared" si="16"/>
        <v/>
      </c>
      <c r="P226" s="95"/>
      <c r="U226" s="195"/>
      <c r="V226" s="195"/>
      <c r="W226" s="195"/>
      <c r="X226" s="193"/>
      <c r="Y226" t="s">
        <v>61</v>
      </c>
      <c r="Z226" s="124" t="str">
        <f t="shared" ref="Z226:AD229" si="20">IF(AND($V$225=$Y226,$W$225=Z$224),$U$225,"")</f>
        <v/>
      </c>
      <c r="AA226" s="124" t="str">
        <f t="shared" si="20"/>
        <v/>
      </c>
      <c r="AB226" s="126" t="str">
        <f t="shared" si="20"/>
        <v/>
      </c>
      <c r="AC226" s="126" t="str">
        <f t="shared" si="20"/>
        <v/>
      </c>
      <c r="AD226" s="119" t="str">
        <f t="shared" si="20"/>
        <v/>
      </c>
      <c r="AJ226" s="95"/>
    </row>
    <row r="227" spans="1:36" ht="15" customHeight="1" x14ac:dyDescent="0.25">
      <c r="A227" s="195"/>
      <c r="B227" s="195"/>
      <c r="C227" s="195"/>
      <c r="D227" s="194"/>
      <c r="E227" t="s">
        <v>60</v>
      </c>
      <c r="F227" s="124" t="str">
        <f t="shared" si="19"/>
        <v/>
      </c>
      <c r="G227" s="124" t="str">
        <f t="shared" si="16"/>
        <v/>
      </c>
      <c r="H227" s="124" t="str">
        <f t="shared" si="16"/>
        <v/>
      </c>
      <c r="I227" s="126" t="str">
        <f t="shared" si="16"/>
        <v/>
      </c>
      <c r="J227" s="119" t="str">
        <f t="shared" si="16"/>
        <v/>
      </c>
      <c r="P227" s="95"/>
      <c r="U227" s="195"/>
      <c r="V227" s="195"/>
      <c r="W227" s="195"/>
      <c r="X227" s="194"/>
      <c r="Y227" t="s">
        <v>60</v>
      </c>
      <c r="Z227" s="124" t="str">
        <f t="shared" si="20"/>
        <v/>
      </c>
      <c r="AA227" s="124" t="str">
        <f t="shared" si="20"/>
        <v/>
      </c>
      <c r="AB227" s="124" t="str">
        <f t="shared" si="20"/>
        <v/>
      </c>
      <c r="AC227" s="126" t="str">
        <f t="shared" si="20"/>
        <v/>
      </c>
      <c r="AD227" s="119" t="str">
        <f t="shared" si="20"/>
        <v/>
      </c>
      <c r="AJ227" s="95"/>
    </row>
    <row r="228" spans="1:36" ht="15.75" x14ac:dyDescent="0.25">
      <c r="A228" s="133"/>
      <c r="B228" s="133"/>
      <c r="C228" s="133"/>
      <c r="D228" s="107"/>
      <c r="E228" t="s">
        <v>59</v>
      </c>
      <c r="F228" s="125" t="str">
        <f t="shared" si="19"/>
        <v/>
      </c>
      <c r="G228" s="124" t="str">
        <f t="shared" si="16"/>
        <v/>
      </c>
      <c r="H228" s="124" t="str">
        <f t="shared" si="16"/>
        <v/>
      </c>
      <c r="I228" s="126" t="str">
        <f t="shared" si="16"/>
        <v/>
      </c>
      <c r="J228" s="119" t="str">
        <f t="shared" si="16"/>
        <v/>
      </c>
      <c r="P228" s="95"/>
      <c r="U228" s="133"/>
      <c r="V228" s="133"/>
      <c r="W228" s="133"/>
      <c r="X228" s="107"/>
      <c r="Y228" t="s">
        <v>59</v>
      </c>
      <c r="Z228" s="125" t="str">
        <f t="shared" si="20"/>
        <v/>
      </c>
      <c r="AA228" s="124" t="str">
        <f t="shared" si="20"/>
        <v/>
      </c>
      <c r="AB228" s="124" t="str">
        <f t="shared" si="20"/>
        <v/>
      </c>
      <c r="AC228" s="126" t="str">
        <f t="shared" si="20"/>
        <v/>
      </c>
      <c r="AD228" s="119" t="str">
        <f t="shared" si="20"/>
        <v/>
      </c>
      <c r="AJ228" s="95"/>
    </row>
    <row r="229" spans="1:36" ht="15.75" x14ac:dyDescent="0.25">
      <c r="A229" s="133"/>
      <c r="B229" s="133"/>
      <c r="C229" s="133"/>
      <c r="D229" s="107"/>
      <c r="E229" t="s">
        <v>58</v>
      </c>
      <c r="F229" s="125" t="str">
        <f t="shared" si="19"/>
        <v/>
      </c>
      <c r="G229" s="125" t="str">
        <f t="shared" si="16"/>
        <v xml:space="preserve"> R3</v>
      </c>
      <c r="H229" s="124" t="str">
        <f t="shared" si="16"/>
        <v/>
      </c>
      <c r="I229" s="126" t="str">
        <f t="shared" si="16"/>
        <v/>
      </c>
      <c r="J229" s="119" t="str">
        <f t="shared" si="16"/>
        <v/>
      </c>
      <c r="P229" s="95"/>
      <c r="U229" s="133"/>
      <c r="V229" s="133"/>
      <c r="W229" s="133"/>
      <c r="X229" s="107"/>
      <c r="Y229" t="s">
        <v>58</v>
      </c>
      <c r="Z229" s="125" t="str">
        <f t="shared" si="20"/>
        <v/>
      </c>
      <c r="AA229" s="125" t="str">
        <f t="shared" si="20"/>
        <v xml:space="preserve"> R3</v>
      </c>
      <c r="AB229" s="124" t="str">
        <f t="shared" si="20"/>
        <v/>
      </c>
      <c r="AC229" s="126" t="str">
        <f t="shared" si="20"/>
        <v/>
      </c>
      <c r="AD229" s="119" t="str">
        <f t="shared" si="20"/>
        <v/>
      </c>
      <c r="AJ229" s="95"/>
    </row>
    <row r="230" spans="1:36" ht="15.75" x14ac:dyDescent="0.25">
      <c r="A230" s="133"/>
      <c r="B230" s="133"/>
      <c r="C230" s="133"/>
      <c r="D230" s="107"/>
      <c r="F230" t="s">
        <v>263</v>
      </c>
      <c r="G230" t="s">
        <v>262</v>
      </c>
      <c r="H230" t="s">
        <v>48</v>
      </c>
      <c r="I230" t="s">
        <v>264</v>
      </c>
      <c r="J230" s="95" t="s">
        <v>265</v>
      </c>
      <c r="P230" s="95"/>
      <c r="U230" s="133"/>
      <c r="V230" s="133"/>
      <c r="W230" s="133"/>
      <c r="X230" s="107"/>
      <c r="Z230" t="s">
        <v>263</v>
      </c>
      <c r="AA230" t="s">
        <v>262</v>
      </c>
      <c r="AB230" t="s">
        <v>48</v>
      </c>
      <c r="AC230" t="s">
        <v>264</v>
      </c>
      <c r="AD230" s="95" t="s">
        <v>265</v>
      </c>
      <c r="AJ230" s="95"/>
    </row>
    <row r="231" spans="1:36" ht="15.75" x14ac:dyDescent="0.25">
      <c r="A231" s="133"/>
      <c r="B231" s="133"/>
      <c r="C231" s="133"/>
      <c r="D231" s="107"/>
      <c r="F231"/>
      <c r="J231" s="95"/>
      <c r="P231" s="95"/>
      <c r="U231" s="133"/>
      <c r="V231" s="133"/>
      <c r="W231" s="133"/>
      <c r="X231" s="107"/>
      <c r="AD231" s="95"/>
      <c r="AJ231" s="95"/>
    </row>
    <row r="232" spans="1:36" ht="15.75" x14ac:dyDescent="0.25">
      <c r="A232" s="133"/>
      <c r="B232" s="133"/>
      <c r="C232" s="133"/>
      <c r="D232" s="107"/>
      <c r="F232"/>
      <c r="I232" s="95"/>
      <c r="P232" s="95"/>
      <c r="U232" s="133"/>
      <c r="V232" s="133"/>
      <c r="W232" s="133"/>
      <c r="X232" s="107"/>
      <c r="AC232" s="95"/>
      <c r="AJ232" s="95"/>
    </row>
    <row r="233" spans="1:36" ht="15.75" x14ac:dyDescent="0.25">
      <c r="A233" s="133"/>
      <c r="B233" s="133"/>
      <c r="C233" s="133"/>
      <c r="D233" s="107"/>
      <c r="F233" t="s">
        <v>263</v>
      </c>
      <c r="G233" t="s">
        <v>262</v>
      </c>
      <c r="H233" t="s">
        <v>48</v>
      </c>
      <c r="I233" t="s">
        <v>264</v>
      </c>
      <c r="J233" s="95" t="s">
        <v>265</v>
      </c>
      <c r="N233" s="95"/>
      <c r="U233" s="133"/>
      <c r="V233" s="133"/>
      <c r="W233" s="133"/>
      <c r="X233" s="107"/>
      <c r="Z233" t="s">
        <v>263</v>
      </c>
      <c r="AA233" t="s">
        <v>262</v>
      </c>
      <c r="AB233" t="s">
        <v>48</v>
      </c>
      <c r="AC233" t="s">
        <v>264</v>
      </c>
      <c r="AD233" s="95" t="s">
        <v>265</v>
      </c>
      <c r="AH233" s="95"/>
    </row>
    <row r="234" spans="1:36" ht="15" customHeight="1" x14ac:dyDescent="0.25">
      <c r="A234" s="195" t="str">
        <f t="shared" ref="A234:C234" si="21">A71</f>
        <v xml:space="preserve"> R5</v>
      </c>
      <c r="B234" s="195" t="str">
        <f t="shared" si="21"/>
        <v>Muy Baja</v>
      </c>
      <c r="C234" s="195" t="str">
        <f t="shared" si="21"/>
        <v>Leve</v>
      </c>
      <c r="D234" s="192" t="str">
        <f>D71</f>
        <v>Bajo</v>
      </c>
      <c r="E234" t="s">
        <v>62</v>
      </c>
      <c r="F234" s="126" t="str">
        <f>IF(AND($B$234=$E234,$C$234=F$233),$A$234,"")</f>
        <v/>
      </c>
      <c r="G234" s="126" t="str">
        <f t="shared" ref="G234:J234" si="22">IF(AND($B$234=$E234,$C$234=G$233),$A$234,"")</f>
        <v/>
      </c>
      <c r="H234" s="126" t="str">
        <f t="shared" si="22"/>
        <v/>
      </c>
      <c r="I234" s="126" t="str">
        <f t="shared" si="22"/>
        <v/>
      </c>
      <c r="J234" s="119" t="str">
        <f t="shared" si="22"/>
        <v/>
      </c>
      <c r="N234" s="95"/>
      <c r="U234" s="195" t="str">
        <f t="shared" ref="U234:W234" si="23">U71</f>
        <v xml:space="preserve"> R5</v>
      </c>
      <c r="V234" s="195" t="str">
        <f t="shared" si="23"/>
        <v>Muy Baja</v>
      </c>
      <c r="W234" s="195" t="str">
        <f t="shared" si="23"/>
        <v>Leve</v>
      </c>
      <c r="X234" s="192" t="str">
        <f>X71</f>
        <v>Bajo</v>
      </c>
      <c r="Y234" t="s">
        <v>62</v>
      </c>
      <c r="Z234" s="126" t="str">
        <f>IF(AND($V$234=$Y234,$W$234=Z$233),$U$234,"")</f>
        <v/>
      </c>
      <c r="AA234" s="126" t="str">
        <f t="shared" ref="AA234:AD234" si="24">IF(AND($V$234=$Y234,$W$234=AA$233),$U$234,"")</f>
        <v/>
      </c>
      <c r="AB234" s="126" t="str">
        <f t="shared" si="24"/>
        <v/>
      </c>
      <c r="AC234" s="126" t="str">
        <f t="shared" si="24"/>
        <v/>
      </c>
      <c r="AD234" s="119" t="str">
        <f t="shared" si="24"/>
        <v/>
      </c>
      <c r="AH234" s="95"/>
    </row>
    <row r="235" spans="1:36" ht="15" customHeight="1" x14ac:dyDescent="0.25">
      <c r="A235" s="195"/>
      <c r="B235" s="195"/>
      <c r="C235" s="195"/>
      <c r="D235" s="193"/>
      <c r="E235" t="s">
        <v>61</v>
      </c>
      <c r="F235" s="124" t="str">
        <f t="shared" ref="F235:J238" si="25">IF(AND($B$234=$E235,$C$234=F$233),$A$234,"")</f>
        <v/>
      </c>
      <c r="G235" s="124" t="str">
        <f t="shared" si="25"/>
        <v/>
      </c>
      <c r="H235" s="126" t="str">
        <f t="shared" si="25"/>
        <v/>
      </c>
      <c r="I235" s="126" t="str">
        <f t="shared" si="25"/>
        <v/>
      </c>
      <c r="J235" s="119" t="str">
        <f t="shared" si="25"/>
        <v/>
      </c>
      <c r="N235" s="95"/>
      <c r="U235" s="195"/>
      <c r="V235" s="195"/>
      <c r="W235" s="195"/>
      <c r="X235" s="193"/>
      <c r="Y235" t="s">
        <v>61</v>
      </c>
      <c r="Z235" s="124" t="str">
        <f t="shared" ref="Z235:AD238" si="26">IF(AND($V$234=$Y235,$W$234=Z$233),$U$234,"")</f>
        <v/>
      </c>
      <c r="AA235" s="124" t="str">
        <f t="shared" si="26"/>
        <v/>
      </c>
      <c r="AB235" s="126" t="str">
        <f t="shared" si="26"/>
        <v/>
      </c>
      <c r="AC235" s="126" t="str">
        <f t="shared" si="26"/>
        <v/>
      </c>
      <c r="AD235" s="119" t="str">
        <f t="shared" si="26"/>
        <v/>
      </c>
      <c r="AH235" s="95"/>
    </row>
    <row r="236" spans="1:36" ht="15" customHeight="1" x14ac:dyDescent="0.25">
      <c r="A236" s="195"/>
      <c r="B236" s="195"/>
      <c r="C236" s="195"/>
      <c r="D236" s="194"/>
      <c r="E236" t="s">
        <v>60</v>
      </c>
      <c r="F236" s="124" t="str">
        <f t="shared" si="25"/>
        <v/>
      </c>
      <c r="G236" s="124" t="str">
        <f t="shared" si="25"/>
        <v/>
      </c>
      <c r="H236" s="124" t="str">
        <f t="shared" si="25"/>
        <v/>
      </c>
      <c r="I236" s="126" t="str">
        <f t="shared" si="25"/>
        <v/>
      </c>
      <c r="J236" s="119" t="str">
        <f t="shared" si="25"/>
        <v/>
      </c>
      <c r="N236" s="95"/>
      <c r="U236" s="195"/>
      <c r="V236" s="195"/>
      <c r="W236" s="195"/>
      <c r="X236" s="194"/>
      <c r="Y236" t="s">
        <v>60</v>
      </c>
      <c r="Z236" s="124" t="str">
        <f t="shared" si="26"/>
        <v/>
      </c>
      <c r="AA236" s="124" t="str">
        <f t="shared" si="26"/>
        <v/>
      </c>
      <c r="AB236" s="124" t="str">
        <f t="shared" si="26"/>
        <v/>
      </c>
      <c r="AC236" s="126" t="str">
        <f t="shared" si="26"/>
        <v/>
      </c>
      <c r="AD236" s="119" t="str">
        <f t="shared" si="26"/>
        <v/>
      </c>
      <c r="AH236" s="95"/>
    </row>
    <row r="237" spans="1:36" ht="15.75" x14ac:dyDescent="0.25">
      <c r="A237" s="133"/>
      <c r="B237" s="133"/>
      <c r="C237" s="133"/>
      <c r="D237" s="107"/>
      <c r="E237" t="s">
        <v>59</v>
      </c>
      <c r="F237" s="125" t="str">
        <f t="shared" si="25"/>
        <v/>
      </c>
      <c r="G237" s="124" t="str">
        <f t="shared" si="25"/>
        <v/>
      </c>
      <c r="H237" s="124" t="str">
        <f t="shared" si="25"/>
        <v/>
      </c>
      <c r="I237" s="126" t="str">
        <f t="shared" si="25"/>
        <v/>
      </c>
      <c r="J237" s="119" t="str">
        <f t="shared" si="25"/>
        <v/>
      </c>
      <c r="N237" s="95"/>
      <c r="U237" s="133"/>
      <c r="V237" s="133"/>
      <c r="W237" s="133"/>
      <c r="X237" s="107"/>
      <c r="Y237" t="s">
        <v>59</v>
      </c>
      <c r="Z237" s="125" t="str">
        <f t="shared" si="26"/>
        <v/>
      </c>
      <c r="AA237" s="124" t="str">
        <f t="shared" si="26"/>
        <v/>
      </c>
      <c r="AB237" s="124" t="str">
        <f t="shared" si="26"/>
        <v/>
      </c>
      <c r="AC237" s="126" t="str">
        <f t="shared" si="26"/>
        <v/>
      </c>
      <c r="AD237" s="119" t="str">
        <f t="shared" si="26"/>
        <v/>
      </c>
      <c r="AH237" s="95"/>
    </row>
    <row r="238" spans="1:36" ht="15.75" x14ac:dyDescent="0.25">
      <c r="A238" s="133"/>
      <c r="B238" s="133"/>
      <c r="C238" s="133"/>
      <c r="D238" s="107"/>
      <c r="E238" t="s">
        <v>58</v>
      </c>
      <c r="F238" s="125" t="str">
        <f t="shared" si="25"/>
        <v xml:space="preserve"> R5</v>
      </c>
      <c r="G238" s="125" t="str">
        <f t="shared" si="25"/>
        <v/>
      </c>
      <c r="H238" s="124" t="str">
        <f t="shared" si="25"/>
        <v/>
      </c>
      <c r="I238" s="126" t="str">
        <f t="shared" si="25"/>
        <v/>
      </c>
      <c r="J238" s="119" t="str">
        <f t="shared" si="25"/>
        <v/>
      </c>
      <c r="N238" s="95"/>
      <c r="U238" s="133"/>
      <c r="V238" s="133"/>
      <c r="W238" s="133"/>
      <c r="X238" s="107"/>
      <c r="Y238" t="s">
        <v>58</v>
      </c>
      <c r="Z238" s="125" t="str">
        <f t="shared" si="26"/>
        <v xml:space="preserve"> R5</v>
      </c>
      <c r="AA238" s="125" t="str">
        <f t="shared" si="26"/>
        <v/>
      </c>
      <c r="AB238" s="124" t="str">
        <f t="shared" si="26"/>
        <v/>
      </c>
      <c r="AC238" s="126" t="str">
        <f t="shared" si="26"/>
        <v/>
      </c>
      <c r="AD238" s="119" t="str">
        <f t="shared" si="26"/>
        <v/>
      </c>
      <c r="AH238" s="95"/>
    </row>
    <row r="239" spans="1:36" ht="15.75" x14ac:dyDescent="0.25">
      <c r="A239" s="133"/>
      <c r="B239" s="133"/>
      <c r="C239" s="133"/>
      <c r="D239" s="107"/>
      <c r="F239" t="s">
        <v>263</v>
      </c>
      <c r="G239" t="s">
        <v>262</v>
      </c>
      <c r="H239" t="s">
        <v>48</v>
      </c>
      <c r="I239" t="s">
        <v>264</v>
      </c>
      <c r="J239" s="95" t="s">
        <v>265</v>
      </c>
      <c r="N239" s="95"/>
      <c r="U239" s="133"/>
      <c r="V239" s="133"/>
      <c r="W239" s="133"/>
      <c r="X239" s="107"/>
      <c r="Z239" t="s">
        <v>263</v>
      </c>
      <c r="AA239" t="s">
        <v>262</v>
      </c>
      <c r="AB239" t="s">
        <v>48</v>
      </c>
      <c r="AC239" t="s">
        <v>264</v>
      </c>
      <c r="AD239" s="95" t="s">
        <v>265</v>
      </c>
      <c r="AH239" s="95"/>
    </row>
    <row r="240" spans="1:36" ht="15.75" x14ac:dyDescent="0.25">
      <c r="A240" s="133"/>
      <c r="B240" s="133"/>
      <c r="C240" s="133"/>
      <c r="D240" s="107"/>
      <c r="F240"/>
      <c r="J240" s="95"/>
      <c r="N240" s="95"/>
      <c r="U240" s="133"/>
      <c r="V240" s="133"/>
      <c r="W240" s="133"/>
      <c r="X240" s="107"/>
      <c r="AD240" s="95"/>
      <c r="AH240" s="95"/>
    </row>
    <row r="241" spans="1:34" ht="15.75" x14ac:dyDescent="0.25">
      <c r="A241" s="133"/>
      <c r="B241" s="133"/>
      <c r="C241" s="133"/>
      <c r="D241" s="107"/>
      <c r="F241"/>
      <c r="G241" s="95"/>
      <c r="N241" s="95"/>
      <c r="U241" s="133"/>
      <c r="V241" s="133"/>
      <c r="W241" s="133"/>
      <c r="X241" s="107"/>
      <c r="AC241" s="95"/>
      <c r="AH241" s="95"/>
    </row>
    <row r="242" spans="1:34" x14ac:dyDescent="0.25">
      <c r="F242" t="s">
        <v>263</v>
      </c>
      <c r="G242" t="s">
        <v>262</v>
      </c>
      <c r="H242" t="s">
        <v>48</v>
      </c>
      <c r="I242" t="s">
        <v>264</v>
      </c>
      <c r="J242" s="95" t="s">
        <v>265</v>
      </c>
      <c r="N242" s="95"/>
      <c r="Z242" t="s">
        <v>263</v>
      </c>
      <c r="AA242" t="s">
        <v>262</v>
      </c>
      <c r="AB242" t="s">
        <v>48</v>
      </c>
      <c r="AC242" t="s">
        <v>264</v>
      </c>
      <c r="AD242" s="95" t="s">
        <v>265</v>
      </c>
      <c r="AH242" s="95"/>
    </row>
    <row r="243" spans="1:34" ht="15" customHeight="1" x14ac:dyDescent="0.25">
      <c r="A243" s="195" t="str">
        <f>A74</f>
        <v xml:space="preserve"> R8</v>
      </c>
      <c r="B243" s="195" t="str">
        <f>B74</f>
        <v>Media</v>
      </c>
      <c r="C243" s="195" t="str">
        <f>C74</f>
        <v>Leve</v>
      </c>
      <c r="D243" s="192" t="str">
        <f>D74</f>
        <v>Moderado</v>
      </c>
      <c r="E243" t="s">
        <v>62</v>
      </c>
      <c r="F243" s="126" t="str">
        <f>IF(AND($B$243=$E243,$C$243=F$242),$A$243,"")</f>
        <v/>
      </c>
      <c r="G243" s="126" t="str">
        <f t="shared" ref="G243:J243" si="27">IF(AND($B$243=$E243,$C$243=G$242),$A$243,"")</f>
        <v/>
      </c>
      <c r="H243" s="126" t="str">
        <f t="shared" si="27"/>
        <v/>
      </c>
      <c r="I243" s="126" t="str">
        <f t="shared" si="27"/>
        <v/>
      </c>
      <c r="J243" s="119" t="str">
        <f t="shared" si="27"/>
        <v/>
      </c>
      <c r="M243" s="95"/>
      <c r="U243" s="195" t="str">
        <f>U74</f>
        <v xml:space="preserve"> R8</v>
      </c>
      <c r="V243" s="195" t="str">
        <f>V74</f>
        <v>Muy Baja</v>
      </c>
      <c r="W243" s="195" t="str">
        <f>W74</f>
        <v>Leve</v>
      </c>
      <c r="X243" s="192" t="str">
        <f>X74</f>
        <v>Bajo</v>
      </c>
      <c r="Y243" t="s">
        <v>62</v>
      </c>
      <c r="Z243" s="126" t="str">
        <f>IF(AND($V$243=$Y243,$W$243=Z$242),$U$243,"")</f>
        <v/>
      </c>
      <c r="AA243" s="126" t="str">
        <f t="shared" ref="AA243:AD243" si="28">IF(AND($V$243=$Y243,$W$243=AA$242),$U$243,"")</f>
        <v/>
      </c>
      <c r="AB243" s="126" t="str">
        <f t="shared" si="28"/>
        <v/>
      </c>
      <c r="AC243" s="126" t="str">
        <f t="shared" si="28"/>
        <v/>
      </c>
      <c r="AD243" s="119" t="str">
        <f t="shared" si="28"/>
        <v/>
      </c>
      <c r="AG243" s="95"/>
    </row>
    <row r="244" spans="1:34" ht="15" customHeight="1" x14ac:dyDescent="0.25">
      <c r="A244" s="195"/>
      <c r="B244" s="195"/>
      <c r="C244" s="195"/>
      <c r="D244" s="193"/>
      <c r="E244" t="s">
        <v>61</v>
      </c>
      <c r="F244" s="124" t="str">
        <f t="shared" ref="F244:J247" si="29">IF(AND($B$243=$E244,$C$243=F$242),$A$243,"")</f>
        <v/>
      </c>
      <c r="G244" s="124" t="str">
        <f t="shared" si="29"/>
        <v/>
      </c>
      <c r="H244" s="126" t="str">
        <f t="shared" si="29"/>
        <v/>
      </c>
      <c r="I244" s="126" t="str">
        <f t="shared" si="29"/>
        <v/>
      </c>
      <c r="J244" s="119" t="str">
        <f t="shared" si="29"/>
        <v/>
      </c>
      <c r="M244" s="95"/>
      <c r="U244" s="195"/>
      <c r="V244" s="195"/>
      <c r="W244" s="195"/>
      <c r="X244" s="193"/>
      <c r="Y244" t="s">
        <v>61</v>
      </c>
      <c r="Z244" s="124" t="str">
        <f t="shared" ref="Z244:AD247" si="30">IF(AND($V$243=$Y244,$W$243=Z$242),$U$243,"")</f>
        <v/>
      </c>
      <c r="AA244" s="124" t="str">
        <f t="shared" si="30"/>
        <v/>
      </c>
      <c r="AB244" s="126" t="str">
        <f t="shared" si="30"/>
        <v/>
      </c>
      <c r="AC244" s="126" t="str">
        <f t="shared" si="30"/>
        <v/>
      </c>
      <c r="AD244" s="119" t="str">
        <f t="shared" si="30"/>
        <v/>
      </c>
      <c r="AG244" s="95"/>
    </row>
    <row r="245" spans="1:34" ht="15" customHeight="1" x14ac:dyDescent="0.25">
      <c r="A245" s="195"/>
      <c r="B245" s="195"/>
      <c r="C245" s="195"/>
      <c r="D245" s="194"/>
      <c r="E245" t="s">
        <v>60</v>
      </c>
      <c r="F245" s="124" t="str">
        <f t="shared" si="29"/>
        <v xml:space="preserve"> R8</v>
      </c>
      <c r="G245" s="124" t="str">
        <f t="shared" si="29"/>
        <v/>
      </c>
      <c r="H245" s="124" t="str">
        <f t="shared" si="29"/>
        <v/>
      </c>
      <c r="I245" s="126" t="str">
        <f t="shared" si="29"/>
        <v/>
      </c>
      <c r="J245" s="119" t="str">
        <f t="shared" si="29"/>
        <v/>
      </c>
      <c r="M245" s="95"/>
      <c r="U245" s="195"/>
      <c r="V245" s="195"/>
      <c r="W245" s="195"/>
      <c r="X245" s="194"/>
      <c r="Y245" t="s">
        <v>60</v>
      </c>
      <c r="Z245" s="124" t="str">
        <f t="shared" si="30"/>
        <v/>
      </c>
      <c r="AA245" s="124" t="str">
        <f t="shared" si="30"/>
        <v/>
      </c>
      <c r="AB245" s="124" t="str">
        <f t="shared" si="30"/>
        <v/>
      </c>
      <c r="AC245" s="126" t="str">
        <f t="shared" si="30"/>
        <v/>
      </c>
      <c r="AD245" s="119" t="str">
        <f t="shared" si="30"/>
        <v/>
      </c>
      <c r="AG245" s="95"/>
    </row>
    <row r="246" spans="1:34" ht="15.75" x14ac:dyDescent="0.25">
      <c r="A246" s="133"/>
      <c r="B246" s="133"/>
      <c r="C246" s="133"/>
      <c r="D246" s="107"/>
      <c r="E246" t="s">
        <v>59</v>
      </c>
      <c r="F246" s="125" t="str">
        <f t="shared" si="29"/>
        <v/>
      </c>
      <c r="G246" s="124" t="str">
        <f t="shared" si="29"/>
        <v/>
      </c>
      <c r="H246" s="124" t="str">
        <f t="shared" si="29"/>
        <v/>
      </c>
      <c r="I246" s="126" t="str">
        <f t="shared" si="29"/>
        <v/>
      </c>
      <c r="J246" s="119" t="str">
        <f t="shared" si="29"/>
        <v/>
      </c>
      <c r="M246" s="95"/>
      <c r="U246" s="133"/>
      <c r="V246" s="133"/>
      <c r="W246" s="133"/>
      <c r="X246" s="107"/>
      <c r="Y246" t="s">
        <v>59</v>
      </c>
      <c r="Z246" s="125" t="str">
        <f t="shared" si="30"/>
        <v/>
      </c>
      <c r="AA246" s="124" t="str">
        <f t="shared" si="30"/>
        <v/>
      </c>
      <c r="AB246" s="124" t="str">
        <f t="shared" si="30"/>
        <v/>
      </c>
      <c r="AC246" s="126" t="str">
        <f t="shared" si="30"/>
        <v/>
      </c>
      <c r="AD246" s="119" t="str">
        <f t="shared" si="30"/>
        <v/>
      </c>
      <c r="AG246" s="95"/>
    </row>
    <row r="247" spans="1:34" x14ac:dyDescent="0.25">
      <c r="E247" t="s">
        <v>58</v>
      </c>
      <c r="F247" s="125" t="str">
        <f t="shared" si="29"/>
        <v/>
      </c>
      <c r="G247" s="125" t="str">
        <f t="shared" si="29"/>
        <v/>
      </c>
      <c r="H247" s="124" t="str">
        <f t="shared" si="29"/>
        <v/>
      </c>
      <c r="I247" s="126" t="str">
        <f t="shared" si="29"/>
        <v/>
      </c>
      <c r="J247" s="119" t="str">
        <f t="shared" si="29"/>
        <v/>
      </c>
      <c r="M247" s="95"/>
      <c r="Y247" t="s">
        <v>58</v>
      </c>
      <c r="Z247" s="125" t="str">
        <f t="shared" si="30"/>
        <v xml:space="preserve"> R8</v>
      </c>
      <c r="AA247" s="125" t="str">
        <f t="shared" si="30"/>
        <v/>
      </c>
      <c r="AB247" s="124" t="str">
        <f t="shared" si="30"/>
        <v/>
      </c>
      <c r="AC247" s="126" t="str">
        <f t="shared" si="30"/>
        <v/>
      </c>
      <c r="AD247" s="119" t="str">
        <f t="shared" si="30"/>
        <v/>
      </c>
      <c r="AG247" s="95"/>
    </row>
    <row r="248" spans="1:34" x14ac:dyDescent="0.25">
      <c r="F248" t="s">
        <v>263</v>
      </c>
      <c r="G248" t="s">
        <v>262</v>
      </c>
      <c r="H248" t="s">
        <v>48</v>
      </c>
      <c r="I248" t="s">
        <v>264</v>
      </c>
      <c r="J248" s="95" t="s">
        <v>265</v>
      </c>
      <c r="M248" s="95"/>
      <c r="Z248" t="s">
        <v>263</v>
      </c>
      <c r="AA248" t="s">
        <v>262</v>
      </c>
      <c r="AB248" t="s">
        <v>48</v>
      </c>
      <c r="AC248" t="s">
        <v>264</v>
      </c>
      <c r="AD248" s="95" t="s">
        <v>265</v>
      </c>
      <c r="AG248" s="95"/>
    </row>
    <row r="249" spans="1:34" x14ac:dyDescent="0.25">
      <c r="F249"/>
      <c r="J249" s="95"/>
      <c r="M249" s="95"/>
      <c r="AD249" s="95"/>
      <c r="AG249" s="95"/>
    </row>
    <row r="250" spans="1:34" x14ac:dyDescent="0.25">
      <c r="M250" s="95"/>
      <c r="AC250" s="95"/>
      <c r="AG250" s="95"/>
    </row>
    <row r="251" spans="1:34" ht="15.75" x14ac:dyDescent="0.25">
      <c r="A251" s="133"/>
      <c r="B251" s="133"/>
      <c r="C251" s="133"/>
      <c r="D251" s="107"/>
      <c r="F251" t="s">
        <v>263</v>
      </c>
      <c r="G251" t="s">
        <v>262</v>
      </c>
      <c r="H251" t="s">
        <v>48</v>
      </c>
      <c r="I251" t="s">
        <v>264</v>
      </c>
      <c r="J251" s="95" t="s">
        <v>265</v>
      </c>
      <c r="M251" s="95"/>
      <c r="U251" s="133"/>
      <c r="V251" s="133"/>
      <c r="W251" s="133"/>
      <c r="X251" s="107"/>
      <c r="Z251" t="s">
        <v>263</v>
      </c>
      <c r="AA251" t="s">
        <v>262</v>
      </c>
      <c r="AB251" t="s">
        <v>48</v>
      </c>
      <c r="AC251" t="s">
        <v>264</v>
      </c>
      <c r="AD251" s="95" t="s">
        <v>265</v>
      </c>
      <c r="AG251" s="95"/>
    </row>
    <row r="252" spans="1:34" ht="15" customHeight="1" x14ac:dyDescent="0.25">
      <c r="A252" s="195" t="str">
        <f t="shared" ref="A252:C252" si="31">A77</f>
        <v xml:space="preserve"> R9</v>
      </c>
      <c r="B252" s="195" t="str">
        <f t="shared" si="31"/>
        <v>Muy Baja</v>
      </c>
      <c r="C252" s="195" t="str">
        <f t="shared" si="31"/>
        <v>Leve</v>
      </c>
      <c r="D252" s="192" t="str">
        <f>D77</f>
        <v>Bajo</v>
      </c>
      <c r="E252" t="s">
        <v>62</v>
      </c>
      <c r="F252" s="126" t="str">
        <f>IF(AND($B$252=$E252,$C$252=F$251),$A$252,"")</f>
        <v/>
      </c>
      <c r="G252" s="126" t="str">
        <f t="shared" ref="G252:J252" si="32">IF(AND($B$252=$E252,$C$252=G$251),$A$252,"")</f>
        <v/>
      </c>
      <c r="H252" s="126" t="str">
        <f t="shared" si="32"/>
        <v/>
      </c>
      <c r="I252" s="126" t="str">
        <f t="shared" si="32"/>
        <v/>
      </c>
      <c r="J252" s="119" t="str">
        <f t="shared" si="32"/>
        <v/>
      </c>
      <c r="M252" s="95"/>
      <c r="U252" s="195" t="str">
        <f t="shared" ref="U252:W252" si="33">U77</f>
        <v xml:space="preserve"> R9</v>
      </c>
      <c r="V252" s="195" t="str">
        <f t="shared" si="33"/>
        <v>Muy Baja</v>
      </c>
      <c r="W252" s="195" t="str">
        <f t="shared" si="33"/>
        <v>Leve</v>
      </c>
      <c r="X252" s="192" t="str">
        <f>X77</f>
        <v>Bajo</v>
      </c>
      <c r="Y252" t="s">
        <v>62</v>
      </c>
      <c r="Z252" s="126" t="str">
        <f>IF(AND($V$252=$Y252,$W$252=Z$251),$U$252,"")</f>
        <v/>
      </c>
      <c r="AA252" s="126" t="str">
        <f t="shared" ref="AA252:AD252" si="34">IF(AND($V$252=$Y252,$W$252=AA$251),$U$252,"")</f>
        <v/>
      </c>
      <c r="AB252" s="126" t="str">
        <f t="shared" si="34"/>
        <v/>
      </c>
      <c r="AC252" s="126" t="str">
        <f t="shared" si="34"/>
        <v/>
      </c>
      <c r="AD252" s="119" t="str">
        <f t="shared" si="34"/>
        <v/>
      </c>
      <c r="AG252" s="95"/>
    </row>
    <row r="253" spans="1:34" ht="15" customHeight="1" x14ac:dyDescent="0.25">
      <c r="A253" s="195"/>
      <c r="B253" s="195"/>
      <c r="C253" s="195"/>
      <c r="D253" s="193"/>
      <c r="E253" t="s">
        <v>61</v>
      </c>
      <c r="F253" s="124" t="str">
        <f t="shared" ref="F253:J256" si="35">IF(AND($B$252=$E253,$C$252=F$251),$A$252,"")</f>
        <v/>
      </c>
      <c r="G253" s="124" t="str">
        <f t="shared" si="35"/>
        <v/>
      </c>
      <c r="H253" s="126" t="str">
        <f t="shared" si="35"/>
        <v/>
      </c>
      <c r="I253" s="126" t="str">
        <f t="shared" si="35"/>
        <v/>
      </c>
      <c r="J253" s="119" t="str">
        <f t="shared" si="35"/>
        <v/>
      </c>
      <c r="M253" s="95"/>
      <c r="U253" s="195"/>
      <c r="V253" s="195"/>
      <c r="W253" s="195"/>
      <c r="X253" s="193"/>
      <c r="Y253" t="s">
        <v>61</v>
      </c>
      <c r="Z253" s="124" t="str">
        <f t="shared" ref="Z253:AD256" si="36">IF(AND($V$252=$Y253,$W$252=Z$251),$U$252,"")</f>
        <v/>
      </c>
      <c r="AA253" s="124" t="str">
        <f t="shared" si="36"/>
        <v/>
      </c>
      <c r="AB253" s="126" t="str">
        <f t="shared" si="36"/>
        <v/>
      </c>
      <c r="AC253" s="126" t="str">
        <f t="shared" si="36"/>
        <v/>
      </c>
      <c r="AD253" s="119" t="str">
        <f t="shared" si="36"/>
        <v/>
      </c>
      <c r="AG253" s="95"/>
    </row>
    <row r="254" spans="1:34" ht="15" customHeight="1" x14ac:dyDescent="0.25">
      <c r="A254" s="195"/>
      <c r="B254" s="195"/>
      <c r="C254" s="195"/>
      <c r="D254" s="194"/>
      <c r="E254" t="s">
        <v>60</v>
      </c>
      <c r="F254" s="124" t="str">
        <f t="shared" si="35"/>
        <v/>
      </c>
      <c r="G254" s="124" t="str">
        <f t="shared" si="35"/>
        <v/>
      </c>
      <c r="H254" s="124" t="str">
        <f t="shared" si="35"/>
        <v/>
      </c>
      <c r="I254" s="126" t="str">
        <f t="shared" si="35"/>
        <v/>
      </c>
      <c r="J254" s="119" t="str">
        <f t="shared" si="35"/>
        <v/>
      </c>
      <c r="M254" s="95"/>
      <c r="U254" s="195"/>
      <c r="V254" s="195"/>
      <c r="W254" s="195"/>
      <c r="X254" s="194"/>
      <c r="Y254" t="s">
        <v>60</v>
      </c>
      <c r="Z254" s="124" t="str">
        <f t="shared" si="36"/>
        <v/>
      </c>
      <c r="AA254" s="124" t="str">
        <f t="shared" si="36"/>
        <v/>
      </c>
      <c r="AB254" s="124" t="str">
        <f t="shared" si="36"/>
        <v/>
      </c>
      <c r="AC254" s="126" t="str">
        <f t="shared" si="36"/>
        <v/>
      </c>
      <c r="AD254" s="119" t="str">
        <f t="shared" si="36"/>
        <v/>
      </c>
      <c r="AG254" s="95"/>
    </row>
    <row r="255" spans="1:34" ht="15.75" x14ac:dyDescent="0.25">
      <c r="A255" s="133"/>
      <c r="B255" s="133"/>
      <c r="C255" s="133"/>
      <c r="D255" s="107"/>
      <c r="E255" t="s">
        <v>59</v>
      </c>
      <c r="F255" s="125" t="str">
        <f t="shared" si="35"/>
        <v/>
      </c>
      <c r="G255" s="124" t="str">
        <f t="shared" si="35"/>
        <v/>
      </c>
      <c r="H255" s="124" t="str">
        <f t="shared" si="35"/>
        <v/>
      </c>
      <c r="I255" s="126" t="str">
        <f t="shared" si="35"/>
        <v/>
      </c>
      <c r="J255" s="119" t="str">
        <f t="shared" si="35"/>
        <v/>
      </c>
      <c r="M255" s="95"/>
      <c r="U255" s="133"/>
      <c r="V255" s="133"/>
      <c r="W255" s="133"/>
      <c r="X255" s="107"/>
      <c r="Y255" t="s">
        <v>59</v>
      </c>
      <c r="Z255" s="125" t="str">
        <f t="shared" si="36"/>
        <v/>
      </c>
      <c r="AA255" s="124" t="str">
        <f t="shared" si="36"/>
        <v/>
      </c>
      <c r="AB255" s="124" t="str">
        <f t="shared" si="36"/>
        <v/>
      </c>
      <c r="AC255" s="126" t="str">
        <f t="shared" si="36"/>
        <v/>
      </c>
      <c r="AD255" s="119" t="str">
        <f t="shared" si="36"/>
        <v/>
      </c>
      <c r="AG255" s="95"/>
    </row>
    <row r="256" spans="1:34" ht="15.75" x14ac:dyDescent="0.25">
      <c r="A256" s="133"/>
      <c r="B256" s="133"/>
      <c r="C256" s="133"/>
      <c r="D256" s="107"/>
      <c r="E256" t="s">
        <v>58</v>
      </c>
      <c r="F256" s="125" t="str">
        <f t="shared" si="35"/>
        <v xml:space="preserve"> R9</v>
      </c>
      <c r="G256" s="125" t="str">
        <f t="shared" si="35"/>
        <v/>
      </c>
      <c r="H256" s="124" t="str">
        <f t="shared" si="35"/>
        <v/>
      </c>
      <c r="I256" s="126" t="str">
        <f t="shared" si="35"/>
        <v/>
      </c>
      <c r="J256" s="119" t="str">
        <f t="shared" si="35"/>
        <v/>
      </c>
      <c r="M256" s="95"/>
      <c r="U256" s="133"/>
      <c r="V256" s="133"/>
      <c r="W256" s="133"/>
      <c r="X256" s="107"/>
      <c r="Y256" t="s">
        <v>58</v>
      </c>
      <c r="Z256" s="125" t="str">
        <f t="shared" si="36"/>
        <v xml:space="preserve"> R9</v>
      </c>
      <c r="AA256" s="125" t="str">
        <f t="shared" si="36"/>
        <v/>
      </c>
      <c r="AB256" s="124" t="str">
        <f t="shared" si="36"/>
        <v/>
      </c>
      <c r="AC256" s="126" t="str">
        <f t="shared" si="36"/>
        <v/>
      </c>
      <c r="AD256" s="119" t="str">
        <f t="shared" si="36"/>
        <v/>
      </c>
      <c r="AG256" s="95"/>
    </row>
    <row r="257" spans="1:33" ht="15.75" x14ac:dyDescent="0.25">
      <c r="A257" s="133"/>
      <c r="B257" s="133"/>
      <c r="C257" s="133"/>
      <c r="D257" s="107"/>
      <c r="F257" t="s">
        <v>263</v>
      </c>
      <c r="G257" t="s">
        <v>262</v>
      </c>
      <c r="H257" t="s">
        <v>48</v>
      </c>
      <c r="I257" t="s">
        <v>264</v>
      </c>
      <c r="J257" s="95" t="s">
        <v>265</v>
      </c>
      <c r="M257" s="95"/>
      <c r="U257" s="133"/>
      <c r="V257" s="133"/>
      <c r="W257" s="133"/>
      <c r="X257" s="107"/>
      <c r="Z257" t="s">
        <v>263</v>
      </c>
      <c r="AA257" t="s">
        <v>262</v>
      </c>
      <c r="AB257" t="s">
        <v>48</v>
      </c>
      <c r="AC257" t="s">
        <v>264</v>
      </c>
      <c r="AD257" s="95" t="s">
        <v>265</v>
      </c>
      <c r="AG257" s="95"/>
    </row>
    <row r="258" spans="1:33" ht="15.75" x14ac:dyDescent="0.25">
      <c r="A258" s="133"/>
      <c r="B258" s="133"/>
      <c r="C258" s="133"/>
      <c r="D258" s="107"/>
      <c r="F258"/>
      <c r="J258" s="95"/>
      <c r="M258" s="95"/>
      <c r="U258" s="133"/>
      <c r="V258" s="133"/>
      <c r="W258" s="133"/>
      <c r="X258" s="107"/>
      <c r="AD258" s="95"/>
      <c r="AG258" s="95"/>
    </row>
    <row r="259" spans="1:33" ht="15.75" x14ac:dyDescent="0.25">
      <c r="A259" s="133"/>
      <c r="B259" s="133"/>
      <c r="C259" s="133"/>
      <c r="D259" s="107"/>
      <c r="M259" s="95"/>
      <c r="U259" s="133"/>
      <c r="V259" s="133"/>
      <c r="W259" s="133"/>
      <c r="X259" s="107"/>
      <c r="AC259" s="95"/>
      <c r="AG259" s="95"/>
    </row>
    <row r="260" spans="1:33" ht="15" customHeight="1" x14ac:dyDescent="0.25">
      <c r="A260" s="195" t="str">
        <f t="shared" ref="A260:C260" si="37">A80</f>
        <v xml:space="preserve"> R26</v>
      </c>
      <c r="B260" s="195" t="str">
        <f t="shared" si="37"/>
        <v>Muy Baja</v>
      </c>
      <c r="C260" s="195" t="str">
        <f t="shared" si="37"/>
        <v>Menor</v>
      </c>
      <c r="D260" s="192" t="str">
        <f>D80</f>
        <v>Bajo</v>
      </c>
      <c r="F260" t="s">
        <v>263</v>
      </c>
      <c r="G260" t="s">
        <v>262</v>
      </c>
      <c r="H260" t="s">
        <v>48</v>
      </c>
      <c r="I260" t="s">
        <v>264</v>
      </c>
      <c r="J260" s="95" t="s">
        <v>265</v>
      </c>
      <c r="U260" s="195" t="str">
        <f t="shared" ref="U260:W260" si="38">U80</f>
        <v xml:space="preserve"> R26</v>
      </c>
      <c r="V260" s="195" t="str">
        <f t="shared" si="38"/>
        <v>Muy Baja</v>
      </c>
      <c r="W260" s="195" t="str">
        <f t="shared" si="38"/>
        <v>Menor</v>
      </c>
      <c r="X260" s="192" t="str">
        <f>X80</f>
        <v>Bajo</v>
      </c>
      <c r="Z260" t="s">
        <v>263</v>
      </c>
      <c r="AA260" t="s">
        <v>262</v>
      </c>
      <c r="AB260" t="s">
        <v>48</v>
      </c>
      <c r="AC260" t="s">
        <v>264</v>
      </c>
      <c r="AD260" s="95" t="s">
        <v>265</v>
      </c>
    </row>
    <row r="261" spans="1:33" ht="15" customHeight="1" x14ac:dyDescent="0.25">
      <c r="A261" s="195"/>
      <c r="B261" s="195"/>
      <c r="C261" s="195"/>
      <c r="D261" s="193"/>
      <c r="E261" t="s">
        <v>62</v>
      </c>
      <c r="F261" s="126" t="str">
        <f>IF(AND($B$260=$E261,$C$260=F$260),$A$260,"")</f>
        <v/>
      </c>
      <c r="G261" s="126" t="str">
        <f t="shared" ref="G261:J261" si="39">IF(AND($B$260=$E261,$C$260=G$260),$A$260,"")</f>
        <v/>
      </c>
      <c r="H261" s="126" t="str">
        <f t="shared" si="39"/>
        <v/>
      </c>
      <c r="I261" s="126" t="str">
        <f t="shared" si="39"/>
        <v/>
      </c>
      <c r="J261" s="119" t="str">
        <f t="shared" si="39"/>
        <v/>
      </c>
      <c r="U261" s="195"/>
      <c r="V261" s="195"/>
      <c r="W261" s="195"/>
      <c r="X261" s="193"/>
      <c r="Y261" t="s">
        <v>62</v>
      </c>
      <c r="Z261" s="126" t="str">
        <f>IF(AND($V$260=$Y261,$W$260=Z$260),$U$260,"")</f>
        <v/>
      </c>
      <c r="AA261" s="126" t="str">
        <f t="shared" ref="AA261:AD261" si="40">IF(AND($V$260=$Y261,$W$260=AA$260),$U$260,"")</f>
        <v/>
      </c>
      <c r="AB261" s="126" t="str">
        <f t="shared" si="40"/>
        <v/>
      </c>
      <c r="AC261" s="126" t="str">
        <f t="shared" si="40"/>
        <v/>
      </c>
      <c r="AD261" s="119" t="str">
        <f t="shared" si="40"/>
        <v/>
      </c>
    </row>
    <row r="262" spans="1:33" ht="15" customHeight="1" x14ac:dyDescent="0.25">
      <c r="A262" s="195"/>
      <c r="B262" s="195"/>
      <c r="C262" s="195"/>
      <c r="D262" s="194"/>
      <c r="E262" t="s">
        <v>61</v>
      </c>
      <c r="F262" s="124" t="str">
        <f t="shared" ref="F262:J265" si="41">IF(AND($B$260=$E262,$C$260=F$260),$A$260,"")</f>
        <v/>
      </c>
      <c r="G262" s="124" t="str">
        <f t="shared" si="41"/>
        <v/>
      </c>
      <c r="H262" s="126" t="str">
        <f t="shared" si="41"/>
        <v/>
      </c>
      <c r="I262" s="126" t="str">
        <f t="shared" si="41"/>
        <v/>
      </c>
      <c r="J262" s="119" t="str">
        <f t="shared" si="41"/>
        <v/>
      </c>
      <c r="U262" s="195"/>
      <c r="V262" s="195"/>
      <c r="W262" s="195"/>
      <c r="X262" s="194"/>
      <c r="Y262" t="s">
        <v>61</v>
      </c>
      <c r="Z262" s="124" t="str">
        <f t="shared" ref="Z262:AD265" si="42">IF(AND($V$260=$Y262,$W$260=Z$260),$U$260,"")</f>
        <v/>
      </c>
      <c r="AA262" s="124" t="str">
        <f t="shared" si="42"/>
        <v/>
      </c>
      <c r="AB262" s="126" t="str">
        <f t="shared" si="42"/>
        <v/>
      </c>
      <c r="AC262" s="126" t="str">
        <f t="shared" si="42"/>
        <v/>
      </c>
      <c r="AD262" s="119" t="str">
        <f t="shared" si="42"/>
        <v/>
      </c>
    </row>
    <row r="263" spans="1:33" ht="15.75" x14ac:dyDescent="0.25">
      <c r="A263" s="133"/>
      <c r="B263" s="133"/>
      <c r="C263" s="133"/>
      <c r="D263" s="107"/>
      <c r="E263" t="s">
        <v>60</v>
      </c>
      <c r="F263" s="124" t="str">
        <f t="shared" si="41"/>
        <v/>
      </c>
      <c r="G263" s="124" t="str">
        <f t="shared" si="41"/>
        <v/>
      </c>
      <c r="H263" s="124" t="str">
        <f t="shared" si="41"/>
        <v/>
      </c>
      <c r="I263" s="126" t="str">
        <f t="shared" si="41"/>
        <v/>
      </c>
      <c r="J263" s="119" t="str">
        <f t="shared" si="41"/>
        <v/>
      </c>
      <c r="U263" s="133"/>
      <c r="V263" s="133"/>
      <c r="W263" s="133"/>
      <c r="X263" s="107"/>
      <c r="Y263" t="s">
        <v>60</v>
      </c>
      <c r="Z263" s="124" t="str">
        <f t="shared" si="42"/>
        <v/>
      </c>
      <c r="AA263" s="124" t="str">
        <f t="shared" si="42"/>
        <v/>
      </c>
      <c r="AB263" s="124" t="str">
        <f t="shared" si="42"/>
        <v/>
      </c>
      <c r="AC263" s="126" t="str">
        <f t="shared" si="42"/>
        <v/>
      </c>
      <c r="AD263" s="119" t="str">
        <f t="shared" si="42"/>
        <v/>
      </c>
    </row>
    <row r="264" spans="1:33" ht="15.75" x14ac:dyDescent="0.25">
      <c r="A264" s="133"/>
      <c r="B264" s="133"/>
      <c r="C264" s="133"/>
      <c r="D264" s="107"/>
      <c r="E264" t="s">
        <v>59</v>
      </c>
      <c r="F264" s="125" t="str">
        <f t="shared" si="41"/>
        <v/>
      </c>
      <c r="G264" s="124" t="str">
        <f t="shared" si="41"/>
        <v/>
      </c>
      <c r="H264" s="124" t="str">
        <f t="shared" si="41"/>
        <v/>
      </c>
      <c r="I264" s="126" t="str">
        <f t="shared" si="41"/>
        <v/>
      </c>
      <c r="J264" s="119" t="str">
        <f t="shared" si="41"/>
        <v/>
      </c>
      <c r="U264" s="133"/>
      <c r="V264" s="133"/>
      <c r="W264" s="133"/>
      <c r="X264" s="107"/>
      <c r="Y264" t="s">
        <v>59</v>
      </c>
      <c r="Z264" s="125" t="str">
        <f t="shared" si="42"/>
        <v/>
      </c>
      <c r="AA264" s="124" t="str">
        <f t="shared" si="42"/>
        <v/>
      </c>
      <c r="AB264" s="124" t="str">
        <f t="shared" si="42"/>
        <v/>
      </c>
      <c r="AC264" s="126" t="str">
        <f t="shared" si="42"/>
        <v/>
      </c>
      <c r="AD264" s="119" t="str">
        <f t="shared" si="42"/>
        <v/>
      </c>
    </row>
    <row r="265" spans="1:33" ht="15.75" x14ac:dyDescent="0.25">
      <c r="A265" s="133"/>
      <c r="B265" s="133"/>
      <c r="C265" s="133"/>
      <c r="D265" s="107"/>
      <c r="E265" t="s">
        <v>58</v>
      </c>
      <c r="F265" s="125" t="str">
        <f t="shared" si="41"/>
        <v/>
      </c>
      <c r="G265" s="125" t="str">
        <f t="shared" si="41"/>
        <v xml:space="preserve"> R26</v>
      </c>
      <c r="H265" s="124" t="str">
        <f t="shared" si="41"/>
        <v/>
      </c>
      <c r="I265" s="126" t="str">
        <f t="shared" si="41"/>
        <v/>
      </c>
      <c r="J265" s="119" t="str">
        <f t="shared" si="41"/>
        <v/>
      </c>
      <c r="U265" s="133"/>
      <c r="V265" s="133"/>
      <c r="W265" s="133"/>
      <c r="X265" s="107"/>
      <c r="Y265" t="s">
        <v>58</v>
      </c>
      <c r="Z265" s="125" t="str">
        <f t="shared" si="42"/>
        <v/>
      </c>
      <c r="AA265" s="125" t="str">
        <f t="shared" si="42"/>
        <v xml:space="preserve"> R26</v>
      </c>
      <c r="AB265" s="124" t="str">
        <f t="shared" si="42"/>
        <v/>
      </c>
      <c r="AC265" s="126" t="str">
        <f t="shared" si="42"/>
        <v/>
      </c>
      <c r="AD265" s="119" t="str">
        <f t="shared" si="42"/>
        <v/>
      </c>
    </row>
    <row r="266" spans="1:33" ht="15.75" x14ac:dyDescent="0.25">
      <c r="A266" s="133"/>
      <c r="B266" s="133"/>
      <c r="C266" s="133"/>
      <c r="D266" s="107"/>
      <c r="F266" t="s">
        <v>263</v>
      </c>
      <c r="G266" t="s">
        <v>262</v>
      </c>
      <c r="H266" t="s">
        <v>48</v>
      </c>
      <c r="I266" t="s">
        <v>264</v>
      </c>
      <c r="J266" s="95" t="s">
        <v>265</v>
      </c>
      <c r="U266" s="133"/>
      <c r="V266" s="133"/>
      <c r="W266" s="133"/>
      <c r="X266" s="107"/>
      <c r="Z266" t="s">
        <v>263</v>
      </c>
      <c r="AA266" t="s">
        <v>262</v>
      </c>
      <c r="AB266" t="s">
        <v>48</v>
      </c>
      <c r="AC266" t="s">
        <v>264</v>
      </c>
      <c r="AD266" s="95" t="s">
        <v>265</v>
      </c>
    </row>
    <row r="267" spans="1:33" ht="15.75" x14ac:dyDescent="0.25">
      <c r="A267" s="133"/>
      <c r="B267" s="133"/>
      <c r="C267" s="133"/>
      <c r="D267" s="107"/>
      <c r="F267"/>
      <c r="J267" s="95"/>
      <c r="U267" s="133"/>
      <c r="V267" s="133"/>
      <c r="W267" s="133"/>
      <c r="X267" s="107"/>
      <c r="AD267" s="95"/>
    </row>
    <row r="268" spans="1:33" ht="15.75" x14ac:dyDescent="0.25">
      <c r="A268" s="133"/>
      <c r="B268" s="133"/>
      <c r="C268" s="133"/>
      <c r="D268" s="107"/>
      <c r="U268" s="133"/>
      <c r="V268" s="133"/>
      <c r="W268" s="133"/>
      <c r="X268" s="107"/>
      <c r="AC268" s="95"/>
    </row>
    <row r="269" spans="1:33" ht="15" customHeight="1" x14ac:dyDescent="0.25">
      <c r="A269" s="195" t="str">
        <f t="shared" ref="A269:C269" si="43">A83</f>
        <v xml:space="preserve"> R29</v>
      </c>
      <c r="B269" s="195" t="str">
        <f t="shared" si="43"/>
        <v>Media</v>
      </c>
      <c r="C269" s="195" t="str">
        <f t="shared" si="43"/>
        <v>Mayor</v>
      </c>
      <c r="D269" s="192" t="str">
        <f>D83</f>
        <v>Alto</v>
      </c>
      <c r="F269" t="s">
        <v>263</v>
      </c>
      <c r="G269" t="s">
        <v>262</v>
      </c>
      <c r="H269" t="s">
        <v>48</v>
      </c>
      <c r="I269" t="s">
        <v>264</v>
      </c>
      <c r="J269" s="95" t="s">
        <v>265</v>
      </c>
      <c r="U269" s="195" t="str">
        <f t="shared" ref="U269:W269" si="44">U83</f>
        <v xml:space="preserve"> R29</v>
      </c>
      <c r="V269" s="195" t="str">
        <f t="shared" si="44"/>
        <v>Baja</v>
      </c>
      <c r="W269" s="195" t="str">
        <f t="shared" si="44"/>
        <v>Menor</v>
      </c>
      <c r="X269" s="192" t="str">
        <f>X83</f>
        <v>Moderado</v>
      </c>
      <c r="Z269" t="s">
        <v>263</v>
      </c>
      <c r="AA269" t="s">
        <v>262</v>
      </c>
      <c r="AB269" t="s">
        <v>48</v>
      </c>
      <c r="AC269" t="s">
        <v>264</v>
      </c>
      <c r="AD269" s="95" t="s">
        <v>265</v>
      </c>
    </row>
    <row r="270" spans="1:33" ht="15" customHeight="1" x14ac:dyDescent="0.25">
      <c r="A270" s="195"/>
      <c r="B270" s="195"/>
      <c r="C270" s="195"/>
      <c r="D270" s="193"/>
      <c r="E270" t="s">
        <v>62</v>
      </c>
      <c r="F270" s="126" t="str">
        <f>IF(AND($B$269=$E270,$C$269=F$269),$A$269,"")</f>
        <v/>
      </c>
      <c r="G270" s="126" t="str">
        <f t="shared" ref="G270:J270" si="45">IF(AND($B$269=$E270,$C$269=G$269),$A$269,"")</f>
        <v/>
      </c>
      <c r="H270" s="126" t="str">
        <f t="shared" si="45"/>
        <v/>
      </c>
      <c r="I270" s="126" t="str">
        <f t="shared" si="45"/>
        <v/>
      </c>
      <c r="J270" s="119" t="str">
        <f t="shared" si="45"/>
        <v/>
      </c>
      <c r="U270" s="195"/>
      <c r="V270" s="195"/>
      <c r="W270" s="195"/>
      <c r="X270" s="193"/>
      <c r="Y270" t="s">
        <v>62</v>
      </c>
      <c r="Z270" s="126" t="str">
        <f>IF(AND($V$269=$Y270,$W$269=Z$269),$U$269,"")</f>
        <v/>
      </c>
      <c r="AA270" s="126" t="str">
        <f t="shared" ref="AA270:AD270" si="46">IF(AND($V$269=$Y270,$W$269=AA$269),$U$269,"")</f>
        <v/>
      </c>
      <c r="AB270" s="126" t="str">
        <f t="shared" si="46"/>
        <v/>
      </c>
      <c r="AC270" s="126" t="str">
        <f t="shared" si="46"/>
        <v/>
      </c>
      <c r="AD270" s="119" t="str">
        <f t="shared" si="46"/>
        <v/>
      </c>
    </row>
    <row r="271" spans="1:33" ht="15" customHeight="1" x14ac:dyDescent="0.25">
      <c r="A271" s="195"/>
      <c r="B271" s="195"/>
      <c r="C271" s="195"/>
      <c r="D271" s="194"/>
      <c r="E271" t="s">
        <v>61</v>
      </c>
      <c r="F271" s="124" t="str">
        <f t="shared" ref="F271:J274" si="47">IF(AND($B$269=$E271,$C$269=F$269),$A$269,"")</f>
        <v/>
      </c>
      <c r="G271" s="124" t="str">
        <f t="shared" si="47"/>
        <v/>
      </c>
      <c r="H271" s="126" t="str">
        <f t="shared" si="47"/>
        <v/>
      </c>
      <c r="I271" s="126" t="str">
        <f t="shared" si="47"/>
        <v/>
      </c>
      <c r="J271" s="119" t="str">
        <f t="shared" si="47"/>
        <v/>
      </c>
      <c r="U271" s="195"/>
      <c r="V271" s="195"/>
      <c r="W271" s="195"/>
      <c r="X271" s="194"/>
      <c r="Y271" t="s">
        <v>61</v>
      </c>
      <c r="Z271" s="124" t="str">
        <f t="shared" ref="Z271:AD274" si="48">IF(AND($V$269=$Y271,$W$269=Z$269),$U$269,"")</f>
        <v/>
      </c>
      <c r="AA271" s="124" t="str">
        <f t="shared" si="48"/>
        <v/>
      </c>
      <c r="AB271" s="126" t="str">
        <f t="shared" si="48"/>
        <v/>
      </c>
      <c r="AC271" s="126" t="str">
        <f t="shared" si="48"/>
        <v/>
      </c>
      <c r="AD271" s="119" t="str">
        <f t="shared" si="48"/>
        <v/>
      </c>
    </row>
    <row r="272" spans="1:33" ht="15.75" x14ac:dyDescent="0.25">
      <c r="A272" s="133"/>
      <c r="B272" s="133"/>
      <c r="C272" s="133"/>
      <c r="D272" s="107"/>
      <c r="E272" t="s">
        <v>60</v>
      </c>
      <c r="F272" s="124" t="str">
        <f t="shared" si="47"/>
        <v/>
      </c>
      <c r="G272" s="124" t="str">
        <f t="shared" si="47"/>
        <v/>
      </c>
      <c r="H272" s="124" t="str">
        <f t="shared" si="47"/>
        <v/>
      </c>
      <c r="I272" s="126" t="str">
        <f t="shared" si="47"/>
        <v xml:space="preserve"> R29</v>
      </c>
      <c r="J272" s="119" t="str">
        <f t="shared" si="47"/>
        <v/>
      </c>
      <c r="U272" s="133"/>
      <c r="V272" s="133"/>
      <c r="W272" s="133"/>
      <c r="X272" s="107"/>
      <c r="Y272" t="s">
        <v>60</v>
      </c>
      <c r="Z272" s="124" t="str">
        <f t="shared" si="48"/>
        <v/>
      </c>
      <c r="AA272" s="124" t="str">
        <f t="shared" si="48"/>
        <v/>
      </c>
      <c r="AB272" s="124" t="str">
        <f t="shared" si="48"/>
        <v/>
      </c>
      <c r="AC272" s="126" t="str">
        <f t="shared" si="48"/>
        <v/>
      </c>
      <c r="AD272" s="119" t="str">
        <f t="shared" si="48"/>
        <v/>
      </c>
    </row>
    <row r="273" spans="1:30" ht="15.75" x14ac:dyDescent="0.25">
      <c r="A273" s="133"/>
      <c r="B273" s="133"/>
      <c r="C273" s="133"/>
      <c r="D273" s="107"/>
      <c r="E273" t="s">
        <v>59</v>
      </c>
      <c r="F273" s="125" t="str">
        <f t="shared" si="47"/>
        <v/>
      </c>
      <c r="G273" s="124" t="str">
        <f t="shared" si="47"/>
        <v/>
      </c>
      <c r="H273" s="124" t="str">
        <f t="shared" si="47"/>
        <v/>
      </c>
      <c r="I273" s="126" t="str">
        <f t="shared" si="47"/>
        <v/>
      </c>
      <c r="J273" s="119" t="str">
        <f t="shared" si="47"/>
        <v/>
      </c>
      <c r="U273" s="133"/>
      <c r="V273" s="133"/>
      <c r="W273" s="133"/>
      <c r="X273" s="107"/>
      <c r="Y273" t="s">
        <v>59</v>
      </c>
      <c r="Z273" s="125" t="str">
        <f t="shared" si="48"/>
        <v/>
      </c>
      <c r="AA273" s="124" t="str">
        <f t="shared" si="48"/>
        <v xml:space="preserve"> R29</v>
      </c>
      <c r="AB273" s="124" t="str">
        <f t="shared" si="48"/>
        <v/>
      </c>
      <c r="AC273" s="126" t="str">
        <f t="shared" si="48"/>
        <v/>
      </c>
      <c r="AD273" s="119" t="str">
        <f t="shared" si="48"/>
        <v/>
      </c>
    </row>
    <row r="274" spans="1:30" ht="15.75" x14ac:dyDescent="0.25">
      <c r="A274" s="133"/>
      <c r="B274" s="133"/>
      <c r="C274" s="133"/>
      <c r="D274" s="107"/>
      <c r="E274" t="s">
        <v>58</v>
      </c>
      <c r="F274" s="125" t="str">
        <f t="shared" si="47"/>
        <v/>
      </c>
      <c r="G274" s="125" t="str">
        <f t="shared" si="47"/>
        <v/>
      </c>
      <c r="H274" s="124" t="str">
        <f t="shared" si="47"/>
        <v/>
      </c>
      <c r="I274" s="126" t="str">
        <f t="shared" si="47"/>
        <v/>
      </c>
      <c r="J274" s="119" t="str">
        <f t="shared" si="47"/>
        <v/>
      </c>
      <c r="U274" s="133"/>
      <c r="V274" s="133"/>
      <c r="W274" s="133"/>
      <c r="X274" s="107"/>
      <c r="Y274" t="s">
        <v>58</v>
      </c>
      <c r="Z274" s="125" t="str">
        <f t="shared" si="48"/>
        <v/>
      </c>
      <c r="AA274" s="125" t="str">
        <f t="shared" si="48"/>
        <v/>
      </c>
      <c r="AB274" s="124" t="str">
        <f t="shared" si="48"/>
        <v/>
      </c>
      <c r="AC274" s="126" t="str">
        <f t="shared" si="48"/>
        <v/>
      </c>
      <c r="AD274" s="119" t="str">
        <f t="shared" si="48"/>
        <v/>
      </c>
    </row>
    <row r="275" spans="1:30" ht="15.75" x14ac:dyDescent="0.25">
      <c r="A275" s="133"/>
      <c r="B275" s="133"/>
      <c r="C275" s="133"/>
      <c r="D275" s="107"/>
      <c r="F275" t="s">
        <v>263</v>
      </c>
      <c r="G275" t="s">
        <v>262</v>
      </c>
      <c r="H275" t="s">
        <v>48</v>
      </c>
      <c r="I275" t="s">
        <v>264</v>
      </c>
      <c r="J275" s="95" t="s">
        <v>265</v>
      </c>
      <c r="U275" s="133"/>
      <c r="V275" s="133"/>
      <c r="W275" s="133"/>
      <c r="X275" s="107"/>
      <c r="Z275" t="s">
        <v>263</v>
      </c>
      <c r="AA275" t="s">
        <v>262</v>
      </c>
      <c r="AB275" t="s">
        <v>48</v>
      </c>
      <c r="AC275" t="s">
        <v>264</v>
      </c>
      <c r="AD275" s="95" t="s">
        <v>265</v>
      </c>
    </row>
    <row r="276" spans="1:30" ht="15.75" x14ac:dyDescent="0.25">
      <c r="A276" s="133"/>
      <c r="B276" s="133"/>
      <c r="C276" s="133"/>
      <c r="D276" s="107"/>
      <c r="F276"/>
      <c r="J276" s="95"/>
      <c r="U276" s="133"/>
      <c r="V276" s="133"/>
      <c r="W276" s="133"/>
      <c r="X276" s="107"/>
      <c r="AD276" s="95"/>
    </row>
    <row r="277" spans="1:30" ht="15.75" x14ac:dyDescent="0.25">
      <c r="A277" s="133"/>
      <c r="B277" s="133"/>
      <c r="C277" s="133"/>
      <c r="D277" s="107"/>
      <c r="U277" s="133"/>
      <c r="V277" s="133"/>
      <c r="W277" s="133"/>
      <c r="X277" s="107"/>
      <c r="AC277" s="95"/>
    </row>
    <row r="278" spans="1:30" ht="15" customHeight="1" x14ac:dyDescent="0.25">
      <c r="A278" s="195" t="str">
        <f t="shared" ref="A278:D278" si="49">A86</f>
        <v xml:space="preserve"> R30</v>
      </c>
      <c r="B278" s="195" t="str">
        <f t="shared" si="49"/>
        <v>Muy Baja</v>
      </c>
      <c r="C278" s="195" t="str">
        <f t="shared" si="49"/>
        <v>Mayor</v>
      </c>
      <c r="D278" s="192" t="str">
        <f t="shared" si="49"/>
        <v>Alto</v>
      </c>
      <c r="F278" t="s">
        <v>263</v>
      </c>
      <c r="G278" t="s">
        <v>262</v>
      </c>
      <c r="H278" t="s">
        <v>48</v>
      </c>
      <c r="I278" t="s">
        <v>264</v>
      </c>
      <c r="J278" s="95" t="s">
        <v>265</v>
      </c>
      <c r="U278" s="195" t="str">
        <f t="shared" ref="U278:X278" si="50">U86</f>
        <v xml:space="preserve"> R30</v>
      </c>
      <c r="V278" s="195" t="str">
        <f t="shared" si="50"/>
        <v>Muy Baja</v>
      </c>
      <c r="W278" s="195" t="str">
        <f t="shared" si="50"/>
        <v>Mayor</v>
      </c>
      <c r="X278" s="192" t="str">
        <f t="shared" si="50"/>
        <v>Alto</v>
      </c>
      <c r="Z278" t="s">
        <v>263</v>
      </c>
      <c r="AA278" t="s">
        <v>262</v>
      </c>
      <c r="AB278" t="s">
        <v>48</v>
      </c>
      <c r="AC278" t="s">
        <v>264</v>
      </c>
      <c r="AD278" s="95" t="s">
        <v>265</v>
      </c>
    </row>
    <row r="279" spans="1:30" ht="15" customHeight="1" x14ac:dyDescent="0.25">
      <c r="A279" s="195"/>
      <c r="B279" s="195"/>
      <c r="C279" s="195"/>
      <c r="D279" s="193"/>
      <c r="E279" t="s">
        <v>62</v>
      </c>
      <c r="F279" s="126" t="str">
        <f>IF(AND($B$278=$E279,$C$278=F$278),$A$278,"")</f>
        <v/>
      </c>
      <c r="G279" s="126" t="str">
        <f t="shared" ref="G279:J279" si="51">IF(AND($B$278=$E279,$C$278=G$278),$A$278,"")</f>
        <v/>
      </c>
      <c r="H279" s="126" t="str">
        <f t="shared" si="51"/>
        <v/>
      </c>
      <c r="I279" s="126" t="str">
        <f t="shared" si="51"/>
        <v/>
      </c>
      <c r="J279" s="119" t="str">
        <f t="shared" si="51"/>
        <v/>
      </c>
      <c r="U279" s="195"/>
      <c r="V279" s="195"/>
      <c r="W279" s="195"/>
      <c r="X279" s="193"/>
      <c r="Y279" t="s">
        <v>62</v>
      </c>
      <c r="Z279" s="126" t="str">
        <f>IF(AND($V$278=$Y279,$W$278=Z$278),$U$278,"")</f>
        <v/>
      </c>
      <c r="AA279" s="126" t="str">
        <f t="shared" ref="AA279:AD279" si="52">IF(AND($V$278=$Y279,$W$278=AA$278),$U$278,"")</f>
        <v/>
      </c>
      <c r="AB279" s="126" t="str">
        <f t="shared" si="52"/>
        <v/>
      </c>
      <c r="AC279" s="126" t="str">
        <f t="shared" si="52"/>
        <v/>
      </c>
      <c r="AD279" s="119" t="str">
        <f t="shared" si="52"/>
        <v/>
      </c>
    </row>
    <row r="280" spans="1:30" ht="15" customHeight="1" x14ac:dyDescent="0.25">
      <c r="A280" s="195"/>
      <c r="B280" s="195"/>
      <c r="C280" s="195"/>
      <c r="D280" s="194"/>
      <c r="E280" t="s">
        <v>61</v>
      </c>
      <c r="F280" s="124" t="str">
        <f t="shared" ref="F280:J283" si="53">IF(AND($B$278=$E280,$C$278=F$278),$A$278,"")</f>
        <v/>
      </c>
      <c r="G280" s="124" t="str">
        <f t="shared" si="53"/>
        <v/>
      </c>
      <c r="H280" s="126" t="str">
        <f t="shared" si="53"/>
        <v/>
      </c>
      <c r="I280" s="126" t="str">
        <f t="shared" si="53"/>
        <v/>
      </c>
      <c r="J280" s="119" t="str">
        <f t="shared" si="53"/>
        <v/>
      </c>
      <c r="U280" s="195"/>
      <c r="V280" s="195"/>
      <c r="W280" s="195"/>
      <c r="X280" s="194"/>
      <c r="Y280" t="s">
        <v>61</v>
      </c>
      <c r="Z280" s="124" t="str">
        <f t="shared" ref="Z280:AD283" si="54">IF(AND($V$278=$Y280,$W$278=Z$278),$U$278,"")</f>
        <v/>
      </c>
      <c r="AA280" s="124" t="str">
        <f t="shared" si="54"/>
        <v/>
      </c>
      <c r="AB280" s="126" t="str">
        <f t="shared" si="54"/>
        <v/>
      </c>
      <c r="AC280" s="126" t="str">
        <f t="shared" si="54"/>
        <v/>
      </c>
      <c r="AD280" s="119" t="str">
        <f t="shared" si="54"/>
        <v/>
      </c>
    </row>
    <row r="281" spans="1:30" ht="15.75" x14ac:dyDescent="0.25">
      <c r="A281" s="133"/>
      <c r="B281" s="133"/>
      <c r="C281" s="133"/>
      <c r="D281" s="107"/>
      <c r="E281" t="s">
        <v>60</v>
      </c>
      <c r="F281" s="124" t="str">
        <f t="shared" si="53"/>
        <v/>
      </c>
      <c r="G281" s="124" t="str">
        <f t="shared" si="53"/>
        <v/>
      </c>
      <c r="H281" s="124" t="str">
        <f t="shared" si="53"/>
        <v/>
      </c>
      <c r="I281" s="126" t="str">
        <f t="shared" si="53"/>
        <v/>
      </c>
      <c r="J281" s="119" t="str">
        <f t="shared" si="53"/>
        <v/>
      </c>
      <c r="U281" s="133"/>
      <c r="V281" s="133"/>
      <c r="W281" s="133"/>
      <c r="X281" s="107"/>
      <c r="Y281" t="s">
        <v>60</v>
      </c>
      <c r="Z281" s="124" t="str">
        <f t="shared" si="54"/>
        <v/>
      </c>
      <c r="AA281" s="124" t="str">
        <f t="shared" si="54"/>
        <v/>
      </c>
      <c r="AB281" s="124" t="str">
        <f t="shared" si="54"/>
        <v/>
      </c>
      <c r="AC281" s="126" t="str">
        <f t="shared" si="54"/>
        <v/>
      </c>
      <c r="AD281" s="119" t="str">
        <f t="shared" si="54"/>
        <v/>
      </c>
    </row>
    <row r="282" spans="1:30" ht="15.75" x14ac:dyDescent="0.25">
      <c r="A282" s="133"/>
      <c r="B282" s="133"/>
      <c r="C282" s="133"/>
      <c r="D282" s="107"/>
      <c r="E282" t="s">
        <v>59</v>
      </c>
      <c r="F282" s="125" t="str">
        <f t="shared" si="53"/>
        <v/>
      </c>
      <c r="G282" s="124" t="str">
        <f t="shared" si="53"/>
        <v/>
      </c>
      <c r="H282" s="124" t="str">
        <f t="shared" si="53"/>
        <v/>
      </c>
      <c r="I282" s="126" t="str">
        <f t="shared" si="53"/>
        <v/>
      </c>
      <c r="J282" s="119" t="str">
        <f t="shared" si="53"/>
        <v/>
      </c>
      <c r="U282" s="133"/>
      <c r="V282" s="133"/>
      <c r="W282" s="133"/>
      <c r="X282" s="107"/>
      <c r="Y282" t="s">
        <v>59</v>
      </c>
      <c r="Z282" s="125" t="str">
        <f t="shared" si="54"/>
        <v/>
      </c>
      <c r="AA282" s="124" t="str">
        <f t="shared" si="54"/>
        <v/>
      </c>
      <c r="AB282" s="124" t="str">
        <f t="shared" si="54"/>
        <v/>
      </c>
      <c r="AC282" s="126" t="str">
        <f t="shared" si="54"/>
        <v/>
      </c>
      <c r="AD282" s="119" t="str">
        <f t="shared" si="54"/>
        <v/>
      </c>
    </row>
    <row r="283" spans="1:30" ht="15.75" x14ac:dyDescent="0.25">
      <c r="A283" s="133"/>
      <c r="B283" s="133"/>
      <c r="C283" s="133"/>
      <c r="D283" s="107"/>
      <c r="E283" t="s">
        <v>58</v>
      </c>
      <c r="F283" s="125" t="str">
        <f t="shared" si="53"/>
        <v/>
      </c>
      <c r="G283" s="125" t="str">
        <f t="shared" si="53"/>
        <v/>
      </c>
      <c r="H283" s="124" t="str">
        <f t="shared" si="53"/>
        <v/>
      </c>
      <c r="I283" s="126" t="str">
        <f t="shared" si="53"/>
        <v xml:space="preserve"> R30</v>
      </c>
      <c r="J283" s="119" t="str">
        <f t="shared" si="53"/>
        <v/>
      </c>
      <c r="U283" s="133"/>
      <c r="V283" s="133"/>
      <c r="W283" s="133"/>
      <c r="X283" s="107"/>
      <c r="Y283" t="s">
        <v>58</v>
      </c>
      <c r="Z283" s="125" t="str">
        <f t="shared" si="54"/>
        <v/>
      </c>
      <c r="AA283" s="125" t="str">
        <f t="shared" si="54"/>
        <v/>
      </c>
      <c r="AB283" s="124" t="str">
        <f t="shared" si="54"/>
        <v/>
      </c>
      <c r="AC283" s="126" t="str">
        <f t="shared" si="54"/>
        <v xml:space="preserve"> R30</v>
      </c>
      <c r="AD283" s="119" t="str">
        <f t="shared" si="54"/>
        <v/>
      </c>
    </row>
    <row r="284" spans="1:30" ht="15.75" x14ac:dyDescent="0.25">
      <c r="A284" s="133"/>
      <c r="B284" s="133"/>
      <c r="C284" s="133"/>
      <c r="D284" s="107"/>
      <c r="F284" t="s">
        <v>263</v>
      </c>
      <c r="G284" t="s">
        <v>262</v>
      </c>
      <c r="H284" t="s">
        <v>48</v>
      </c>
      <c r="I284" t="s">
        <v>264</v>
      </c>
      <c r="J284" s="95" t="s">
        <v>265</v>
      </c>
      <c r="U284" s="133"/>
      <c r="V284" s="133"/>
      <c r="W284" s="133"/>
      <c r="X284" s="107"/>
      <c r="Z284" t="s">
        <v>263</v>
      </c>
      <c r="AA284" t="s">
        <v>262</v>
      </c>
      <c r="AB284" t="s">
        <v>48</v>
      </c>
      <c r="AC284" t="s">
        <v>264</v>
      </c>
      <c r="AD284" s="95" t="s">
        <v>265</v>
      </c>
    </row>
    <row r="285" spans="1:30" ht="15.75" x14ac:dyDescent="0.25">
      <c r="A285" s="133"/>
      <c r="B285" s="133"/>
      <c r="C285" s="133"/>
      <c r="D285" s="107"/>
      <c r="F285"/>
      <c r="J285" s="95"/>
      <c r="U285" s="133"/>
      <c r="V285" s="133"/>
      <c r="W285" s="133"/>
      <c r="X285" s="107"/>
      <c r="AD285" s="95"/>
    </row>
    <row r="286" spans="1:30" ht="15.75" x14ac:dyDescent="0.25">
      <c r="A286" s="133"/>
      <c r="B286" s="133"/>
      <c r="C286" s="133"/>
      <c r="D286" s="107"/>
      <c r="U286" s="133"/>
      <c r="V286" s="133"/>
      <c r="W286" s="133"/>
      <c r="X286" s="107"/>
      <c r="AC286" s="95"/>
    </row>
    <row r="287" spans="1:30" ht="15" customHeight="1" x14ac:dyDescent="0.25">
      <c r="A287" s="195" t="str">
        <f t="shared" ref="A287:C287" si="55">A89</f>
        <v xml:space="preserve"> R31</v>
      </c>
      <c r="B287" s="195" t="str">
        <f t="shared" si="55"/>
        <v>Media</v>
      </c>
      <c r="C287" s="195" t="str">
        <f t="shared" si="55"/>
        <v>Mayor</v>
      </c>
      <c r="D287" s="192" t="str">
        <f>D89</f>
        <v>Alto</v>
      </c>
      <c r="F287" t="s">
        <v>263</v>
      </c>
      <c r="G287" t="s">
        <v>262</v>
      </c>
      <c r="H287" t="s">
        <v>48</v>
      </c>
      <c r="I287" t="s">
        <v>264</v>
      </c>
      <c r="J287" s="95" t="s">
        <v>265</v>
      </c>
      <c r="U287" s="195" t="str">
        <f t="shared" ref="U287:W287" si="56">U89</f>
        <v xml:space="preserve"> R31</v>
      </c>
      <c r="V287" s="195" t="str">
        <f t="shared" si="56"/>
        <v>Muy Baja</v>
      </c>
      <c r="W287" s="195" t="str">
        <f t="shared" si="56"/>
        <v>Mayor</v>
      </c>
      <c r="X287" s="192" t="str">
        <f>X89</f>
        <v>Alto</v>
      </c>
      <c r="Z287" t="s">
        <v>263</v>
      </c>
      <c r="AA287" t="s">
        <v>262</v>
      </c>
      <c r="AB287" t="s">
        <v>48</v>
      </c>
      <c r="AC287" t="s">
        <v>264</v>
      </c>
      <c r="AD287" s="95" t="s">
        <v>265</v>
      </c>
    </row>
    <row r="288" spans="1:30" ht="15" customHeight="1" x14ac:dyDescent="0.25">
      <c r="A288" s="195"/>
      <c r="B288" s="195"/>
      <c r="C288" s="195"/>
      <c r="D288" s="193"/>
      <c r="E288" t="s">
        <v>62</v>
      </c>
      <c r="F288" s="126" t="str">
        <f>IF(AND($B$287=$E288,$C$287=F$287),$A$287,"")</f>
        <v/>
      </c>
      <c r="G288" s="126" t="str">
        <f t="shared" ref="G288:J288" si="57">IF(AND($B$287=$E288,$C$287=G$287),$A$287,"")</f>
        <v/>
      </c>
      <c r="H288" s="126" t="str">
        <f t="shared" si="57"/>
        <v/>
      </c>
      <c r="I288" s="126" t="str">
        <f t="shared" si="57"/>
        <v/>
      </c>
      <c r="J288" s="119" t="str">
        <f t="shared" si="57"/>
        <v/>
      </c>
      <c r="U288" s="195"/>
      <c r="V288" s="195"/>
      <c r="W288" s="195"/>
      <c r="X288" s="193"/>
      <c r="Y288" t="s">
        <v>62</v>
      </c>
      <c r="Z288" s="126" t="str">
        <f>IF(AND($V$287=$Y288,$W$287=Z$287),$U$287,"")</f>
        <v/>
      </c>
      <c r="AA288" s="126" t="str">
        <f t="shared" ref="AA288:AD288" si="58">IF(AND($V$287=$Y288,$W$287=AA$287),$U$287,"")</f>
        <v/>
      </c>
      <c r="AB288" s="126" t="str">
        <f t="shared" si="58"/>
        <v/>
      </c>
      <c r="AC288" s="126" t="str">
        <f t="shared" si="58"/>
        <v/>
      </c>
      <c r="AD288" s="119" t="str">
        <f t="shared" si="58"/>
        <v/>
      </c>
    </row>
    <row r="289" spans="1:30" ht="15" customHeight="1" x14ac:dyDescent="0.25">
      <c r="A289" s="195"/>
      <c r="B289" s="195"/>
      <c r="C289" s="195"/>
      <c r="D289" s="194"/>
      <c r="E289" t="s">
        <v>61</v>
      </c>
      <c r="F289" s="124" t="str">
        <f t="shared" ref="F289:J292" si="59">IF(AND($B$287=$E289,$C$287=F$287),$A$287,"")</f>
        <v/>
      </c>
      <c r="G289" s="124" t="str">
        <f t="shared" si="59"/>
        <v/>
      </c>
      <c r="H289" s="126" t="str">
        <f t="shared" si="59"/>
        <v/>
      </c>
      <c r="I289" s="126" t="str">
        <f t="shared" si="59"/>
        <v/>
      </c>
      <c r="J289" s="119" t="str">
        <f t="shared" si="59"/>
        <v/>
      </c>
      <c r="U289" s="195"/>
      <c r="V289" s="195"/>
      <c r="W289" s="195"/>
      <c r="X289" s="194"/>
      <c r="Y289" t="s">
        <v>61</v>
      </c>
      <c r="Z289" s="124" t="str">
        <f t="shared" ref="Z289:AD292" si="60">IF(AND($V$287=$Y289,$W$287=Z$287),$U$287,"")</f>
        <v/>
      </c>
      <c r="AA289" s="124" t="str">
        <f t="shared" si="60"/>
        <v/>
      </c>
      <c r="AB289" s="126" t="str">
        <f t="shared" si="60"/>
        <v/>
      </c>
      <c r="AC289" s="126" t="str">
        <f t="shared" si="60"/>
        <v/>
      </c>
      <c r="AD289" s="119" t="str">
        <f t="shared" si="60"/>
        <v/>
      </c>
    </row>
    <row r="290" spans="1:30" ht="15.75" x14ac:dyDescent="0.25">
      <c r="A290" s="133"/>
      <c r="B290" s="133"/>
      <c r="C290" s="133"/>
      <c r="D290" s="107"/>
      <c r="E290" t="s">
        <v>60</v>
      </c>
      <c r="F290" s="124" t="str">
        <f t="shared" si="59"/>
        <v/>
      </c>
      <c r="G290" s="124" t="str">
        <f t="shared" si="59"/>
        <v/>
      </c>
      <c r="H290" s="124" t="str">
        <f t="shared" si="59"/>
        <v/>
      </c>
      <c r="I290" s="126" t="str">
        <f t="shared" si="59"/>
        <v xml:space="preserve"> R31</v>
      </c>
      <c r="J290" s="119" t="str">
        <f t="shared" si="59"/>
        <v/>
      </c>
      <c r="U290" s="133"/>
      <c r="V290" s="133"/>
      <c r="W290" s="133"/>
      <c r="X290" s="107"/>
      <c r="Y290" t="s">
        <v>60</v>
      </c>
      <c r="Z290" s="124" t="str">
        <f t="shared" si="60"/>
        <v/>
      </c>
      <c r="AA290" s="124" t="str">
        <f t="shared" si="60"/>
        <v/>
      </c>
      <c r="AB290" s="124" t="str">
        <f t="shared" si="60"/>
        <v/>
      </c>
      <c r="AC290" s="126" t="str">
        <f t="shared" si="60"/>
        <v/>
      </c>
      <c r="AD290" s="119" t="str">
        <f t="shared" si="60"/>
        <v/>
      </c>
    </row>
    <row r="291" spans="1:30" ht="15.75" x14ac:dyDescent="0.25">
      <c r="A291" s="133"/>
      <c r="B291" s="133"/>
      <c r="C291" s="133"/>
      <c r="D291" s="107"/>
      <c r="E291" t="s">
        <v>59</v>
      </c>
      <c r="F291" s="125" t="str">
        <f t="shared" si="59"/>
        <v/>
      </c>
      <c r="G291" s="124" t="str">
        <f t="shared" si="59"/>
        <v/>
      </c>
      <c r="H291" s="124" t="str">
        <f t="shared" si="59"/>
        <v/>
      </c>
      <c r="I291" s="126" t="str">
        <f t="shared" si="59"/>
        <v/>
      </c>
      <c r="J291" s="119" t="str">
        <f t="shared" si="59"/>
        <v/>
      </c>
      <c r="U291" s="133"/>
      <c r="V291" s="133"/>
      <c r="W291" s="133"/>
      <c r="X291" s="107"/>
      <c r="Y291" t="s">
        <v>59</v>
      </c>
      <c r="Z291" s="125" t="str">
        <f t="shared" si="60"/>
        <v/>
      </c>
      <c r="AA291" s="124" t="str">
        <f t="shared" si="60"/>
        <v/>
      </c>
      <c r="AB291" s="124" t="str">
        <f t="shared" si="60"/>
        <v/>
      </c>
      <c r="AC291" s="126" t="str">
        <f t="shared" si="60"/>
        <v/>
      </c>
      <c r="AD291" s="119" t="str">
        <f t="shared" si="60"/>
        <v/>
      </c>
    </row>
    <row r="292" spans="1:30" ht="15.75" x14ac:dyDescent="0.25">
      <c r="A292" s="133"/>
      <c r="B292" s="133"/>
      <c r="C292" s="133"/>
      <c r="D292" s="107"/>
      <c r="E292" t="s">
        <v>58</v>
      </c>
      <c r="F292" s="125" t="str">
        <f t="shared" si="59"/>
        <v/>
      </c>
      <c r="G292" s="125" t="str">
        <f t="shared" si="59"/>
        <v/>
      </c>
      <c r="H292" s="124" t="str">
        <f t="shared" si="59"/>
        <v/>
      </c>
      <c r="I292" s="126" t="str">
        <f t="shared" si="59"/>
        <v/>
      </c>
      <c r="J292" s="119" t="str">
        <f t="shared" si="59"/>
        <v/>
      </c>
      <c r="U292" s="133"/>
      <c r="V292" s="133"/>
      <c r="W292" s="133"/>
      <c r="X292" s="107"/>
      <c r="Y292" t="s">
        <v>58</v>
      </c>
      <c r="Z292" s="125" t="str">
        <f t="shared" si="60"/>
        <v/>
      </c>
      <c r="AA292" s="125" t="str">
        <f t="shared" si="60"/>
        <v/>
      </c>
      <c r="AB292" s="124" t="str">
        <f t="shared" si="60"/>
        <v/>
      </c>
      <c r="AC292" s="126" t="str">
        <f t="shared" si="60"/>
        <v xml:space="preserve"> R31</v>
      </c>
      <c r="AD292" s="119" t="str">
        <f t="shared" si="60"/>
        <v/>
      </c>
    </row>
    <row r="293" spans="1:30" ht="15.75" x14ac:dyDescent="0.25">
      <c r="A293" s="133"/>
      <c r="B293" s="133"/>
      <c r="C293" s="133"/>
      <c r="D293" s="107"/>
      <c r="F293" t="s">
        <v>263</v>
      </c>
      <c r="G293" t="s">
        <v>262</v>
      </c>
      <c r="H293" t="s">
        <v>48</v>
      </c>
      <c r="I293" t="s">
        <v>264</v>
      </c>
      <c r="J293" s="95" t="s">
        <v>265</v>
      </c>
      <c r="U293" s="133"/>
      <c r="V293" s="133"/>
      <c r="W293" s="133"/>
      <c r="X293" s="107"/>
      <c r="Z293" t="s">
        <v>263</v>
      </c>
      <c r="AA293" t="s">
        <v>262</v>
      </c>
      <c r="AB293" t="s">
        <v>48</v>
      </c>
      <c r="AC293" t="s">
        <v>264</v>
      </c>
      <c r="AD293" s="95" t="s">
        <v>265</v>
      </c>
    </row>
    <row r="294" spans="1:30" ht="15.75" x14ac:dyDescent="0.25">
      <c r="A294" s="133"/>
      <c r="B294" s="133"/>
      <c r="C294" s="133"/>
      <c r="D294" s="107"/>
      <c r="F294"/>
      <c r="J294" s="95"/>
      <c r="U294" s="133"/>
      <c r="V294" s="133"/>
      <c r="W294" s="133"/>
      <c r="X294" s="107"/>
      <c r="AD294" s="95"/>
    </row>
    <row r="295" spans="1:30" ht="15.75" x14ac:dyDescent="0.25">
      <c r="A295" s="133"/>
      <c r="B295" s="133"/>
      <c r="C295" s="133"/>
      <c r="D295" s="107"/>
      <c r="U295" s="133"/>
      <c r="V295" s="133"/>
      <c r="W295" s="133"/>
      <c r="X295" s="107"/>
      <c r="AC295" s="95"/>
    </row>
    <row r="296" spans="1:30" ht="15" customHeight="1" x14ac:dyDescent="0.25">
      <c r="A296" s="195" t="str">
        <f t="shared" ref="A296:C296" si="61">A92</f>
        <v xml:space="preserve"> R32</v>
      </c>
      <c r="B296" s="195" t="str">
        <f t="shared" si="61"/>
        <v>Media</v>
      </c>
      <c r="C296" s="195" t="str">
        <f t="shared" si="61"/>
        <v>Mayor</v>
      </c>
      <c r="D296" s="192" t="str">
        <f>D92</f>
        <v>Alto</v>
      </c>
      <c r="F296" t="s">
        <v>263</v>
      </c>
      <c r="G296" t="s">
        <v>262</v>
      </c>
      <c r="H296" t="s">
        <v>48</v>
      </c>
      <c r="I296" t="s">
        <v>264</v>
      </c>
      <c r="J296" s="95" t="s">
        <v>265</v>
      </c>
      <c r="U296" s="195" t="str">
        <f t="shared" ref="U296:W296" si="62">U92</f>
        <v xml:space="preserve"> R32</v>
      </c>
      <c r="V296" s="195" t="str">
        <f t="shared" si="62"/>
        <v>Muy Baja</v>
      </c>
      <c r="W296" s="195" t="str">
        <f t="shared" si="62"/>
        <v>Mayor</v>
      </c>
      <c r="X296" s="192" t="str">
        <f>X92</f>
        <v>Alto</v>
      </c>
      <c r="Z296" t="s">
        <v>263</v>
      </c>
      <c r="AA296" t="s">
        <v>262</v>
      </c>
      <c r="AB296" t="s">
        <v>48</v>
      </c>
      <c r="AC296" t="s">
        <v>264</v>
      </c>
      <c r="AD296" s="95" t="s">
        <v>265</v>
      </c>
    </row>
    <row r="297" spans="1:30" ht="15" customHeight="1" x14ac:dyDescent="0.25">
      <c r="A297" s="195"/>
      <c r="B297" s="195"/>
      <c r="C297" s="195"/>
      <c r="D297" s="193"/>
      <c r="E297" t="s">
        <v>62</v>
      </c>
      <c r="F297" s="126" t="str">
        <f>IF(AND($B$296=$E297,$C$296=F$296),$A$296,"")</f>
        <v/>
      </c>
      <c r="G297" s="126" t="str">
        <f t="shared" ref="G297:J301" si="63">IF(AND($B$296=$E297,$C$296=G$296),$A$296,"")</f>
        <v/>
      </c>
      <c r="H297" s="126" t="str">
        <f t="shared" si="63"/>
        <v/>
      </c>
      <c r="I297" s="126" t="str">
        <f t="shared" si="63"/>
        <v/>
      </c>
      <c r="J297" s="119" t="str">
        <f t="shared" si="63"/>
        <v/>
      </c>
      <c r="U297" s="195"/>
      <c r="V297" s="195"/>
      <c r="W297" s="195"/>
      <c r="X297" s="193"/>
      <c r="Y297" t="s">
        <v>62</v>
      </c>
      <c r="Z297" s="126" t="str">
        <f>IF(AND($V$296=$Y297,$W$296=Z$296),$U$296,"")</f>
        <v/>
      </c>
      <c r="AA297" s="126" t="str">
        <f t="shared" ref="AA297:AD297" si="64">IF(AND($V$296=$Y297,$W$296=AA$296),$U$296,"")</f>
        <v/>
      </c>
      <c r="AB297" s="126" t="str">
        <f t="shared" si="64"/>
        <v/>
      </c>
      <c r="AC297" s="126" t="str">
        <f t="shared" si="64"/>
        <v/>
      </c>
      <c r="AD297" s="119" t="str">
        <f t="shared" si="64"/>
        <v/>
      </c>
    </row>
    <row r="298" spans="1:30" ht="15" customHeight="1" x14ac:dyDescent="0.25">
      <c r="A298" s="195"/>
      <c r="B298" s="195"/>
      <c r="C298" s="195"/>
      <c r="D298" s="194"/>
      <c r="E298" t="s">
        <v>61</v>
      </c>
      <c r="F298" s="124" t="str">
        <f t="shared" ref="F298:F301" si="65">IF(AND($B$296=$E298,$C$296=F$296),$A$296,"")</f>
        <v/>
      </c>
      <c r="G298" s="124" t="str">
        <f t="shared" si="63"/>
        <v/>
      </c>
      <c r="H298" s="126" t="str">
        <f t="shared" si="63"/>
        <v/>
      </c>
      <c r="I298" s="126" t="str">
        <f t="shared" si="63"/>
        <v/>
      </c>
      <c r="J298" s="119" t="str">
        <f t="shared" si="63"/>
        <v/>
      </c>
      <c r="U298" s="195"/>
      <c r="V298" s="195"/>
      <c r="W298" s="195"/>
      <c r="X298" s="194"/>
      <c r="Y298" t="s">
        <v>61</v>
      </c>
      <c r="Z298" s="124" t="str">
        <f t="shared" ref="Z298:AD301" si="66">IF(AND($V$296=$Y298,$W$296=Z$296),$U$296,"")</f>
        <v/>
      </c>
      <c r="AA298" s="124" t="str">
        <f t="shared" si="66"/>
        <v/>
      </c>
      <c r="AB298" s="126" t="str">
        <f t="shared" si="66"/>
        <v/>
      </c>
      <c r="AC298" s="126" t="str">
        <f t="shared" si="66"/>
        <v/>
      </c>
      <c r="AD298" s="119" t="str">
        <f t="shared" si="66"/>
        <v/>
      </c>
    </row>
    <row r="299" spans="1:30" ht="15.75" x14ac:dyDescent="0.25">
      <c r="A299" s="133"/>
      <c r="B299" s="133"/>
      <c r="C299" s="133"/>
      <c r="D299" s="107"/>
      <c r="E299" t="s">
        <v>60</v>
      </c>
      <c r="F299" s="124" t="str">
        <f t="shared" si="65"/>
        <v/>
      </c>
      <c r="G299" s="124" t="str">
        <f t="shared" si="63"/>
        <v/>
      </c>
      <c r="H299" s="124" t="str">
        <f t="shared" si="63"/>
        <v/>
      </c>
      <c r="I299" s="126" t="str">
        <f t="shared" si="63"/>
        <v xml:space="preserve"> R32</v>
      </c>
      <c r="J299" s="119" t="str">
        <f t="shared" si="63"/>
        <v/>
      </c>
      <c r="U299" s="133"/>
      <c r="V299" s="133"/>
      <c r="W299" s="133"/>
      <c r="X299" s="107"/>
      <c r="Y299" t="s">
        <v>60</v>
      </c>
      <c r="Z299" s="124" t="str">
        <f t="shared" si="66"/>
        <v/>
      </c>
      <c r="AA299" s="124" t="str">
        <f t="shared" si="66"/>
        <v/>
      </c>
      <c r="AB299" s="124" t="str">
        <f t="shared" si="66"/>
        <v/>
      </c>
      <c r="AC299" s="126" t="str">
        <f t="shared" si="66"/>
        <v/>
      </c>
      <c r="AD299" s="119" t="str">
        <f t="shared" si="66"/>
        <v/>
      </c>
    </row>
    <row r="300" spans="1:30" ht="15.75" x14ac:dyDescent="0.25">
      <c r="A300" s="133"/>
      <c r="B300" s="133"/>
      <c r="C300" s="133"/>
      <c r="D300" s="107"/>
      <c r="E300" t="s">
        <v>59</v>
      </c>
      <c r="F300" s="125" t="str">
        <f t="shared" si="65"/>
        <v/>
      </c>
      <c r="G300" s="124" t="str">
        <f t="shared" si="63"/>
        <v/>
      </c>
      <c r="H300" s="124" t="str">
        <f t="shared" si="63"/>
        <v/>
      </c>
      <c r="I300" s="126" t="str">
        <f t="shared" si="63"/>
        <v/>
      </c>
      <c r="J300" s="119" t="str">
        <f t="shared" si="63"/>
        <v/>
      </c>
      <c r="U300" s="133"/>
      <c r="V300" s="133"/>
      <c r="W300" s="133"/>
      <c r="X300" s="107"/>
      <c r="Y300" t="s">
        <v>59</v>
      </c>
      <c r="Z300" s="125" t="str">
        <f t="shared" si="66"/>
        <v/>
      </c>
      <c r="AA300" s="124" t="str">
        <f t="shared" si="66"/>
        <v/>
      </c>
      <c r="AB300" s="124" t="str">
        <f t="shared" si="66"/>
        <v/>
      </c>
      <c r="AC300" s="126" t="str">
        <f t="shared" si="66"/>
        <v/>
      </c>
      <c r="AD300" s="119" t="str">
        <f t="shared" si="66"/>
        <v/>
      </c>
    </row>
    <row r="301" spans="1:30" ht="15.75" x14ac:dyDescent="0.25">
      <c r="A301" s="133"/>
      <c r="B301" s="133"/>
      <c r="C301" s="133"/>
      <c r="D301" s="107"/>
      <c r="E301" t="s">
        <v>58</v>
      </c>
      <c r="F301" s="125" t="str">
        <f t="shared" si="65"/>
        <v/>
      </c>
      <c r="G301" s="125" t="str">
        <f t="shared" si="63"/>
        <v/>
      </c>
      <c r="H301" s="124" t="str">
        <f t="shared" si="63"/>
        <v/>
      </c>
      <c r="I301" s="126" t="str">
        <f t="shared" si="63"/>
        <v/>
      </c>
      <c r="J301" s="119" t="str">
        <f t="shared" si="63"/>
        <v/>
      </c>
      <c r="U301" s="133"/>
      <c r="V301" s="133"/>
      <c r="W301" s="133"/>
      <c r="X301" s="107"/>
      <c r="Y301" t="s">
        <v>58</v>
      </c>
      <c r="Z301" s="125" t="str">
        <f t="shared" si="66"/>
        <v/>
      </c>
      <c r="AA301" s="125" t="str">
        <f t="shared" si="66"/>
        <v/>
      </c>
      <c r="AB301" s="124" t="str">
        <f t="shared" si="66"/>
        <v/>
      </c>
      <c r="AC301" s="126" t="str">
        <f t="shared" si="66"/>
        <v xml:space="preserve"> R32</v>
      </c>
      <c r="AD301" s="119" t="str">
        <f t="shared" si="66"/>
        <v/>
      </c>
    </row>
    <row r="302" spans="1:30" ht="15.75" x14ac:dyDescent="0.25">
      <c r="A302" s="133"/>
      <c r="B302" s="133"/>
      <c r="C302" s="133"/>
      <c r="D302" s="107"/>
      <c r="F302" t="s">
        <v>263</v>
      </c>
      <c r="G302" t="s">
        <v>262</v>
      </c>
      <c r="H302" t="s">
        <v>48</v>
      </c>
      <c r="I302" t="s">
        <v>264</v>
      </c>
      <c r="J302" s="95" t="s">
        <v>265</v>
      </c>
      <c r="U302" s="133"/>
      <c r="V302" s="133"/>
      <c r="W302" s="133"/>
      <c r="X302" s="107"/>
      <c r="Z302" t="s">
        <v>263</v>
      </c>
      <c r="AA302" t="s">
        <v>262</v>
      </c>
      <c r="AB302" t="s">
        <v>48</v>
      </c>
      <c r="AC302" t="s">
        <v>264</v>
      </c>
      <c r="AD302" s="95" t="s">
        <v>265</v>
      </c>
    </row>
    <row r="303" spans="1:30" ht="15.75" x14ac:dyDescent="0.25">
      <c r="A303" s="133"/>
      <c r="B303" s="133"/>
      <c r="C303" s="133"/>
      <c r="D303" s="107"/>
      <c r="F303"/>
      <c r="J303" s="95"/>
      <c r="U303" s="133"/>
      <c r="V303" s="133"/>
      <c r="W303" s="133"/>
      <c r="X303" s="107"/>
      <c r="AD303" s="95"/>
    </row>
    <row r="304" spans="1:30" ht="15.75" x14ac:dyDescent="0.25">
      <c r="A304" s="133"/>
      <c r="B304" s="133"/>
      <c r="C304" s="133"/>
      <c r="D304" s="107"/>
      <c r="U304" s="133"/>
      <c r="V304" s="133"/>
      <c r="W304" s="133"/>
      <c r="X304" s="107"/>
      <c r="AC304" s="95"/>
    </row>
    <row r="305" spans="1:30" ht="15" customHeight="1" x14ac:dyDescent="0.25">
      <c r="A305" s="195" t="str">
        <f t="shared" ref="A305:C305" si="67">A95</f>
        <v xml:space="preserve"> R48</v>
      </c>
      <c r="B305" s="195" t="str">
        <f t="shared" si="67"/>
        <v>Alta</v>
      </c>
      <c r="C305" s="195" t="str">
        <f t="shared" si="67"/>
        <v>Moderado</v>
      </c>
      <c r="D305" s="192" t="str">
        <f>D95</f>
        <v>Alto</v>
      </c>
      <c r="F305" t="s">
        <v>263</v>
      </c>
      <c r="G305" t="s">
        <v>262</v>
      </c>
      <c r="H305" t="s">
        <v>48</v>
      </c>
      <c r="I305" t="s">
        <v>264</v>
      </c>
      <c r="J305" s="95" t="s">
        <v>265</v>
      </c>
      <c r="U305" s="195" t="str">
        <f t="shared" ref="U305:W305" si="68">U95</f>
        <v xml:space="preserve"> R48</v>
      </c>
      <c r="V305" s="195" t="str">
        <f t="shared" si="68"/>
        <v>Muy Baja</v>
      </c>
      <c r="W305" s="195" t="str">
        <f t="shared" si="68"/>
        <v>Moderado</v>
      </c>
      <c r="X305" s="192" t="str">
        <f>X95</f>
        <v>Moderado</v>
      </c>
      <c r="Z305" t="s">
        <v>263</v>
      </c>
      <c r="AA305" t="s">
        <v>262</v>
      </c>
      <c r="AB305" t="s">
        <v>48</v>
      </c>
      <c r="AC305" t="s">
        <v>264</v>
      </c>
      <c r="AD305" s="95" t="s">
        <v>265</v>
      </c>
    </row>
    <row r="306" spans="1:30" ht="15" customHeight="1" x14ac:dyDescent="0.25">
      <c r="A306" s="195"/>
      <c r="B306" s="195"/>
      <c r="C306" s="195"/>
      <c r="D306" s="193"/>
      <c r="E306" t="s">
        <v>62</v>
      </c>
      <c r="F306" s="126" t="str">
        <f>IF(AND($B$305=$E306,$C$305=F$305),$A$305,"")</f>
        <v/>
      </c>
      <c r="G306" s="126" t="str">
        <f t="shared" ref="G306:J310" si="69">IF(AND($B$305=$E306,$C$305=G$305),$A$305,"")</f>
        <v/>
      </c>
      <c r="H306" s="126" t="str">
        <f t="shared" si="69"/>
        <v/>
      </c>
      <c r="I306" s="126" t="str">
        <f t="shared" si="69"/>
        <v/>
      </c>
      <c r="J306" s="119" t="str">
        <f t="shared" si="69"/>
        <v/>
      </c>
      <c r="U306" s="195"/>
      <c r="V306" s="195"/>
      <c r="W306" s="195"/>
      <c r="X306" s="193"/>
      <c r="Y306" t="s">
        <v>62</v>
      </c>
      <c r="Z306" s="126" t="str">
        <f>IF(AND($V$305=$Y306,$W$305=Z$305),$U$305,"")</f>
        <v/>
      </c>
      <c r="AA306" s="126" t="str">
        <f t="shared" ref="AA306:AD306" si="70">IF(AND($V$305=$Y306,$W$305=AA$305),$U$305,"")</f>
        <v/>
      </c>
      <c r="AB306" s="126" t="str">
        <f t="shared" si="70"/>
        <v/>
      </c>
      <c r="AC306" s="126" t="str">
        <f t="shared" si="70"/>
        <v/>
      </c>
      <c r="AD306" s="119" t="str">
        <f t="shared" si="70"/>
        <v/>
      </c>
    </row>
    <row r="307" spans="1:30" ht="15" customHeight="1" x14ac:dyDescent="0.25">
      <c r="A307" s="195"/>
      <c r="B307" s="195"/>
      <c r="C307" s="195"/>
      <c r="D307" s="194"/>
      <c r="E307" t="s">
        <v>61</v>
      </c>
      <c r="F307" s="124" t="str">
        <f t="shared" ref="F307:F310" si="71">IF(AND($B$305=$E307,$C$305=F$305),$A$305,"")</f>
        <v/>
      </c>
      <c r="G307" s="124" t="str">
        <f t="shared" si="69"/>
        <v/>
      </c>
      <c r="H307" s="126" t="str">
        <f t="shared" si="69"/>
        <v xml:space="preserve"> R48</v>
      </c>
      <c r="I307" s="126" t="str">
        <f t="shared" si="69"/>
        <v/>
      </c>
      <c r="J307" s="119" t="str">
        <f t="shared" si="69"/>
        <v/>
      </c>
      <c r="U307" s="195"/>
      <c r="V307" s="195"/>
      <c r="W307" s="195"/>
      <c r="X307" s="194"/>
      <c r="Y307" t="s">
        <v>61</v>
      </c>
      <c r="Z307" s="124" t="str">
        <f t="shared" ref="Z307:AD310" si="72">IF(AND($V$305=$Y307,$W$305=Z$305),$U$305,"")</f>
        <v/>
      </c>
      <c r="AA307" s="124" t="str">
        <f t="shared" si="72"/>
        <v/>
      </c>
      <c r="AB307" s="126" t="str">
        <f t="shared" si="72"/>
        <v/>
      </c>
      <c r="AC307" s="126" t="str">
        <f t="shared" si="72"/>
        <v/>
      </c>
      <c r="AD307" s="119" t="str">
        <f t="shared" si="72"/>
        <v/>
      </c>
    </row>
    <row r="308" spans="1:30" ht="15.75" x14ac:dyDescent="0.25">
      <c r="A308" s="133"/>
      <c r="B308" s="133"/>
      <c r="C308" s="133"/>
      <c r="D308" s="107"/>
      <c r="E308" t="s">
        <v>60</v>
      </c>
      <c r="F308" s="124" t="str">
        <f t="shared" si="71"/>
        <v/>
      </c>
      <c r="G308" s="124" t="str">
        <f t="shared" si="69"/>
        <v/>
      </c>
      <c r="H308" s="124" t="str">
        <f t="shared" si="69"/>
        <v/>
      </c>
      <c r="I308" s="126" t="str">
        <f t="shared" si="69"/>
        <v/>
      </c>
      <c r="J308" s="119" t="str">
        <f t="shared" si="69"/>
        <v/>
      </c>
      <c r="U308" s="133"/>
      <c r="V308" s="133"/>
      <c r="W308" s="133"/>
      <c r="X308" s="107"/>
      <c r="Y308" t="s">
        <v>60</v>
      </c>
      <c r="Z308" s="124" t="str">
        <f t="shared" si="72"/>
        <v/>
      </c>
      <c r="AA308" s="124" t="str">
        <f t="shared" si="72"/>
        <v/>
      </c>
      <c r="AB308" s="124" t="str">
        <f t="shared" si="72"/>
        <v/>
      </c>
      <c r="AC308" s="126" t="str">
        <f t="shared" si="72"/>
        <v/>
      </c>
      <c r="AD308" s="119" t="str">
        <f t="shared" si="72"/>
        <v/>
      </c>
    </row>
    <row r="309" spans="1:30" ht="15.75" x14ac:dyDescent="0.25">
      <c r="A309" s="133"/>
      <c r="B309" s="133"/>
      <c r="C309" s="133"/>
      <c r="D309" s="107"/>
      <c r="E309" t="s">
        <v>59</v>
      </c>
      <c r="F309" s="125" t="str">
        <f t="shared" si="71"/>
        <v/>
      </c>
      <c r="G309" s="124" t="str">
        <f t="shared" si="69"/>
        <v/>
      </c>
      <c r="H309" s="124" t="str">
        <f t="shared" si="69"/>
        <v/>
      </c>
      <c r="I309" s="126" t="str">
        <f t="shared" si="69"/>
        <v/>
      </c>
      <c r="J309" s="119" t="str">
        <f t="shared" si="69"/>
        <v/>
      </c>
      <c r="U309" s="133"/>
      <c r="V309" s="133"/>
      <c r="W309" s="133"/>
      <c r="X309" s="107"/>
      <c r="Y309" t="s">
        <v>59</v>
      </c>
      <c r="Z309" s="125" t="str">
        <f t="shared" si="72"/>
        <v/>
      </c>
      <c r="AA309" s="124" t="str">
        <f t="shared" si="72"/>
        <v/>
      </c>
      <c r="AB309" s="124" t="str">
        <f t="shared" si="72"/>
        <v/>
      </c>
      <c r="AC309" s="126" t="str">
        <f t="shared" si="72"/>
        <v/>
      </c>
      <c r="AD309" s="119" t="str">
        <f t="shared" si="72"/>
        <v/>
      </c>
    </row>
    <row r="310" spans="1:30" ht="15.75" x14ac:dyDescent="0.25">
      <c r="A310" s="133"/>
      <c r="B310" s="133"/>
      <c r="C310" s="133"/>
      <c r="D310" s="107"/>
      <c r="E310" t="s">
        <v>58</v>
      </c>
      <c r="F310" s="125" t="str">
        <f t="shared" si="71"/>
        <v/>
      </c>
      <c r="G310" s="125" t="str">
        <f t="shared" si="69"/>
        <v/>
      </c>
      <c r="H310" s="124" t="str">
        <f t="shared" si="69"/>
        <v/>
      </c>
      <c r="I310" s="126" t="str">
        <f t="shared" si="69"/>
        <v/>
      </c>
      <c r="J310" s="119" t="str">
        <f t="shared" si="69"/>
        <v/>
      </c>
      <c r="U310" s="133"/>
      <c r="V310" s="133"/>
      <c r="W310" s="133"/>
      <c r="X310" s="107"/>
      <c r="Y310" t="s">
        <v>58</v>
      </c>
      <c r="Z310" s="125" t="str">
        <f t="shared" si="72"/>
        <v/>
      </c>
      <c r="AA310" s="125" t="str">
        <f t="shared" si="72"/>
        <v/>
      </c>
      <c r="AB310" s="124" t="str">
        <f t="shared" si="72"/>
        <v xml:space="preserve"> R48</v>
      </c>
      <c r="AC310" s="126" t="str">
        <f t="shared" si="72"/>
        <v/>
      </c>
      <c r="AD310" s="119" t="str">
        <f t="shared" si="72"/>
        <v/>
      </c>
    </row>
    <row r="311" spans="1:30" ht="15.75" x14ac:dyDescent="0.25">
      <c r="A311" s="133"/>
      <c r="B311" s="133"/>
      <c r="C311" s="133"/>
      <c r="D311" s="107"/>
      <c r="F311" t="s">
        <v>263</v>
      </c>
      <c r="G311" t="s">
        <v>262</v>
      </c>
      <c r="H311" t="s">
        <v>48</v>
      </c>
      <c r="I311" t="s">
        <v>264</v>
      </c>
      <c r="J311" s="95" t="s">
        <v>265</v>
      </c>
      <c r="U311" s="133"/>
      <c r="V311" s="133"/>
      <c r="W311" s="133"/>
      <c r="X311" s="107"/>
      <c r="Z311" t="s">
        <v>263</v>
      </c>
      <c r="AA311" t="s">
        <v>262</v>
      </c>
      <c r="AB311" t="s">
        <v>48</v>
      </c>
      <c r="AC311" t="s">
        <v>264</v>
      </c>
      <c r="AD311" s="95" t="s">
        <v>265</v>
      </c>
    </row>
    <row r="312" spans="1:30" ht="15.75" x14ac:dyDescent="0.25">
      <c r="A312" s="133"/>
      <c r="B312" s="133"/>
      <c r="C312" s="133"/>
      <c r="D312" s="107"/>
      <c r="U312" s="133"/>
      <c r="V312" s="133"/>
      <c r="W312" s="133"/>
      <c r="X312" s="107"/>
      <c r="AD312" s="95"/>
    </row>
    <row r="313" spans="1:30" ht="15.75" x14ac:dyDescent="0.25">
      <c r="A313" s="133"/>
      <c r="B313" s="133"/>
      <c r="C313" s="133"/>
      <c r="D313" s="107"/>
      <c r="U313" s="133"/>
      <c r="V313" s="133"/>
      <c r="W313" s="133"/>
      <c r="X313" s="107"/>
      <c r="AC313" s="95"/>
    </row>
    <row r="314" spans="1:30" ht="15" customHeight="1" x14ac:dyDescent="0.25">
      <c r="A314" s="195">
        <f t="shared" ref="A314:C314" si="73">A98</f>
        <v>0</v>
      </c>
      <c r="B314" s="195" t="str">
        <f t="shared" si="73"/>
        <v/>
      </c>
      <c r="C314" s="195" t="str">
        <f t="shared" si="73"/>
        <v/>
      </c>
      <c r="D314" s="192" t="e">
        <f>D98</f>
        <v>#N/A</v>
      </c>
      <c r="F314" t="s">
        <v>263</v>
      </c>
      <c r="G314" t="s">
        <v>262</v>
      </c>
      <c r="H314" t="s">
        <v>48</v>
      </c>
      <c r="I314" t="s">
        <v>264</v>
      </c>
      <c r="J314" s="95" t="s">
        <v>265</v>
      </c>
      <c r="U314" s="195">
        <f t="shared" ref="U314:W314" si="74">U98</f>
        <v>0</v>
      </c>
      <c r="V314" s="195">
        <f t="shared" si="74"/>
        <v>0</v>
      </c>
      <c r="W314" s="195">
        <f t="shared" si="74"/>
        <v>0</v>
      </c>
      <c r="X314" s="192" t="e">
        <f>X98</f>
        <v>#N/A</v>
      </c>
      <c r="Z314" t="s">
        <v>263</v>
      </c>
      <c r="AA314" t="s">
        <v>262</v>
      </c>
      <c r="AB314" t="s">
        <v>48</v>
      </c>
      <c r="AC314" t="s">
        <v>264</v>
      </c>
      <c r="AD314" s="95" t="s">
        <v>265</v>
      </c>
    </row>
    <row r="315" spans="1:30" ht="15" customHeight="1" x14ac:dyDescent="0.25">
      <c r="A315" s="195"/>
      <c r="B315" s="195"/>
      <c r="C315" s="195"/>
      <c r="D315" s="193"/>
      <c r="E315" t="s">
        <v>62</v>
      </c>
      <c r="F315" s="126" t="str">
        <f>IF(AND($B$314=$E315,$C$314=F$314),$A$314,"")</f>
        <v/>
      </c>
      <c r="G315" s="126" t="str">
        <f t="shared" ref="G315:J319" si="75">IF(AND($B$314=$E315,$C$314=G$314),$A$314,"")</f>
        <v/>
      </c>
      <c r="H315" s="126" t="str">
        <f t="shared" si="75"/>
        <v/>
      </c>
      <c r="I315" s="126" t="str">
        <f t="shared" si="75"/>
        <v/>
      </c>
      <c r="J315" s="119" t="str">
        <f t="shared" si="75"/>
        <v/>
      </c>
      <c r="U315" s="195"/>
      <c r="V315" s="195"/>
      <c r="W315" s="195"/>
      <c r="X315" s="193"/>
      <c r="Y315" t="s">
        <v>62</v>
      </c>
      <c r="Z315" s="126" t="str">
        <f>IF(AND($V$314=$Y315,$W$314=Z$314),$U$314,"")</f>
        <v/>
      </c>
      <c r="AA315" s="126" t="str">
        <f t="shared" ref="AA315:AD315" si="76">IF(AND($V$314=$Y315,$W$314=AA$314),$U$314,"")</f>
        <v/>
      </c>
      <c r="AB315" s="126" t="str">
        <f t="shared" si="76"/>
        <v/>
      </c>
      <c r="AC315" s="126" t="str">
        <f t="shared" si="76"/>
        <v/>
      </c>
      <c r="AD315" s="119" t="str">
        <f t="shared" si="76"/>
        <v/>
      </c>
    </row>
    <row r="316" spans="1:30" ht="15" customHeight="1" x14ac:dyDescent="0.25">
      <c r="A316" s="195"/>
      <c r="B316" s="195"/>
      <c r="C316" s="195"/>
      <c r="D316" s="194"/>
      <c r="E316" t="s">
        <v>61</v>
      </c>
      <c r="F316" s="124" t="str">
        <f t="shared" ref="F316:F319" si="77">IF(AND($B$314=$E316,$C$314=F$314),$A$314,"")</f>
        <v/>
      </c>
      <c r="G316" s="124" t="str">
        <f t="shared" si="75"/>
        <v/>
      </c>
      <c r="H316" s="126" t="str">
        <f t="shared" si="75"/>
        <v/>
      </c>
      <c r="I316" s="126" t="str">
        <f t="shared" si="75"/>
        <v/>
      </c>
      <c r="J316" s="119" t="str">
        <f t="shared" si="75"/>
        <v/>
      </c>
      <c r="U316" s="195"/>
      <c r="V316" s="195"/>
      <c r="W316" s="195"/>
      <c r="X316" s="194"/>
      <c r="Y316" t="s">
        <v>61</v>
      </c>
      <c r="Z316" s="124" t="str">
        <f t="shared" ref="Z316:AD319" si="78">IF(AND($V$314=$Y316,$W$314=Z$314),$U$314,"")</f>
        <v/>
      </c>
      <c r="AA316" s="124" t="str">
        <f t="shared" si="78"/>
        <v/>
      </c>
      <c r="AB316" s="126" t="str">
        <f t="shared" si="78"/>
        <v/>
      </c>
      <c r="AC316" s="126" t="str">
        <f t="shared" si="78"/>
        <v/>
      </c>
      <c r="AD316" s="119" t="str">
        <f t="shared" si="78"/>
        <v/>
      </c>
    </row>
    <row r="317" spans="1:30" ht="15.75" x14ac:dyDescent="0.25">
      <c r="A317" s="133"/>
      <c r="B317" s="133"/>
      <c r="C317" s="133"/>
      <c r="D317" s="107"/>
      <c r="E317" t="s">
        <v>60</v>
      </c>
      <c r="F317" s="124" t="str">
        <f t="shared" si="77"/>
        <v/>
      </c>
      <c r="G317" s="124" t="str">
        <f t="shared" si="75"/>
        <v/>
      </c>
      <c r="H317" s="124" t="str">
        <f t="shared" si="75"/>
        <v/>
      </c>
      <c r="I317" s="126" t="str">
        <f t="shared" si="75"/>
        <v/>
      </c>
      <c r="J317" s="119" t="str">
        <f t="shared" si="75"/>
        <v/>
      </c>
      <c r="U317" s="133"/>
      <c r="V317" s="133"/>
      <c r="W317" s="133"/>
      <c r="X317" s="107"/>
      <c r="Y317" t="s">
        <v>60</v>
      </c>
      <c r="Z317" s="124" t="str">
        <f t="shared" si="78"/>
        <v/>
      </c>
      <c r="AA317" s="124" t="str">
        <f t="shared" si="78"/>
        <v/>
      </c>
      <c r="AB317" s="124" t="str">
        <f t="shared" si="78"/>
        <v/>
      </c>
      <c r="AC317" s="126" t="str">
        <f t="shared" si="78"/>
        <v/>
      </c>
      <c r="AD317" s="119" t="str">
        <f t="shared" si="78"/>
        <v/>
      </c>
    </row>
    <row r="318" spans="1:30" ht="15.75" x14ac:dyDescent="0.25">
      <c r="A318" s="133"/>
      <c r="B318" s="133"/>
      <c r="C318" s="133"/>
      <c r="D318" s="107"/>
      <c r="E318" t="s">
        <v>59</v>
      </c>
      <c r="F318" s="125" t="str">
        <f t="shared" si="77"/>
        <v/>
      </c>
      <c r="G318" s="124" t="str">
        <f t="shared" si="75"/>
        <v/>
      </c>
      <c r="H318" s="124" t="str">
        <f t="shared" si="75"/>
        <v/>
      </c>
      <c r="I318" s="126" t="str">
        <f t="shared" si="75"/>
        <v/>
      </c>
      <c r="J318" s="119" t="str">
        <f t="shared" si="75"/>
        <v/>
      </c>
      <c r="U318" s="133"/>
      <c r="V318" s="133"/>
      <c r="W318" s="133"/>
      <c r="X318" s="107"/>
      <c r="Y318" t="s">
        <v>59</v>
      </c>
      <c r="Z318" s="125" t="str">
        <f t="shared" si="78"/>
        <v/>
      </c>
      <c r="AA318" s="124" t="str">
        <f t="shared" si="78"/>
        <v/>
      </c>
      <c r="AB318" s="124" t="str">
        <f t="shared" si="78"/>
        <v/>
      </c>
      <c r="AC318" s="126" t="str">
        <f t="shared" si="78"/>
        <v/>
      </c>
      <c r="AD318" s="119" t="str">
        <f t="shared" si="78"/>
        <v/>
      </c>
    </row>
    <row r="319" spans="1:30" ht="15.75" x14ac:dyDescent="0.25">
      <c r="A319" s="133"/>
      <c r="B319" s="133"/>
      <c r="C319" s="133"/>
      <c r="D319" s="107"/>
      <c r="E319" t="s">
        <v>58</v>
      </c>
      <c r="F319" s="125" t="str">
        <f t="shared" si="77"/>
        <v/>
      </c>
      <c r="G319" s="125" t="str">
        <f t="shared" si="75"/>
        <v/>
      </c>
      <c r="H319" s="124" t="str">
        <f t="shared" si="75"/>
        <v/>
      </c>
      <c r="I319" s="126" t="str">
        <f t="shared" si="75"/>
        <v/>
      </c>
      <c r="J319" s="119" t="str">
        <f t="shared" si="75"/>
        <v/>
      </c>
      <c r="U319" s="133"/>
      <c r="V319" s="133"/>
      <c r="W319" s="133"/>
      <c r="X319" s="107"/>
      <c r="Y319" t="s">
        <v>58</v>
      </c>
      <c r="Z319" s="125" t="str">
        <f t="shared" si="78"/>
        <v/>
      </c>
      <c r="AA319" s="125" t="str">
        <f t="shared" si="78"/>
        <v/>
      </c>
      <c r="AB319" s="124" t="str">
        <f t="shared" si="78"/>
        <v/>
      </c>
      <c r="AC319" s="126" t="str">
        <f t="shared" si="78"/>
        <v/>
      </c>
      <c r="AD319" s="119" t="str">
        <f t="shared" si="78"/>
        <v/>
      </c>
    </row>
    <row r="320" spans="1:30" ht="15.75" x14ac:dyDescent="0.25">
      <c r="A320" s="133"/>
      <c r="B320" s="133"/>
      <c r="C320" s="133"/>
      <c r="D320" s="107"/>
      <c r="F320" t="s">
        <v>263</v>
      </c>
      <c r="G320" t="s">
        <v>262</v>
      </c>
      <c r="H320" t="s">
        <v>48</v>
      </c>
      <c r="I320" t="s">
        <v>264</v>
      </c>
      <c r="J320" s="95" t="s">
        <v>265</v>
      </c>
      <c r="U320" s="133"/>
      <c r="V320" s="133"/>
      <c r="W320" s="133"/>
      <c r="X320" s="107"/>
      <c r="Z320" t="s">
        <v>263</v>
      </c>
      <c r="AA320" t="s">
        <v>262</v>
      </c>
      <c r="AB320" t="s">
        <v>48</v>
      </c>
      <c r="AC320" t="s">
        <v>264</v>
      </c>
      <c r="AD320" s="95" t="s">
        <v>265</v>
      </c>
    </row>
    <row r="321" spans="1:30" ht="15.75" x14ac:dyDescent="0.25">
      <c r="A321" s="133"/>
      <c r="B321" s="133"/>
      <c r="C321" s="133"/>
      <c r="D321" s="107"/>
      <c r="U321" s="133"/>
      <c r="V321" s="133"/>
      <c r="W321" s="133"/>
      <c r="X321" s="107"/>
      <c r="AD321" s="95"/>
    </row>
    <row r="322" spans="1:30" ht="15.75" x14ac:dyDescent="0.25">
      <c r="A322" s="133"/>
      <c r="B322" s="133"/>
      <c r="C322" s="133"/>
      <c r="D322" s="107"/>
      <c r="U322" s="133"/>
      <c r="V322" s="133"/>
      <c r="W322" s="133"/>
      <c r="X322" s="107"/>
      <c r="AC322" s="95"/>
    </row>
    <row r="323" spans="1:30" ht="15" customHeight="1" x14ac:dyDescent="0.25">
      <c r="A323" s="195">
        <f t="shared" ref="A323:C323" si="79">A101</f>
        <v>0</v>
      </c>
      <c r="B323" s="195" t="str">
        <f t="shared" si="79"/>
        <v/>
      </c>
      <c r="C323" s="195" t="str">
        <f t="shared" si="79"/>
        <v/>
      </c>
      <c r="D323" s="192" t="e">
        <f>D101</f>
        <v>#N/A</v>
      </c>
      <c r="F323" t="s">
        <v>263</v>
      </c>
      <c r="G323" t="s">
        <v>262</v>
      </c>
      <c r="H323" t="s">
        <v>48</v>
      </c>
      <c r="I323" t="s">
        <v>264</v>
      </c>
      <c r="J323" s="95" t="s">
        <v>265</v>
      </c>
      <c r="U323" s="195">
        <f t="shared" ref="U323:W323" si="80">U101</f>
        <v>0</v>
      </c>
      <c r="V323" s="195">
        <f t="shared" si="80"/>
        <v>0</v>
      </c>
      <c r="W323" s="195">
        <f t="shared" si="80"/>
        <v>0</v>
      </c>
      <c r="X323" s="192" t="e">
        <f>X101</f>
        <v>#N/A</v>
      </c>
      <c r="Z323" t="s">
        <v>263</v>
      </c>
      <c r="AA323" t="s">
        <v>262</v>
      </c>
      <c r="AB323" t="s">
        <v>48</v>
      </c>
      <c r="AC323" t="s">
        <v>264</v>
      </c>
      <c r="AD323" s="95" t="s">
        <v>265</v>
      </c>
    </row>
    <row r="324" spans="1:30" ht="15" customHeight="1" x14ac:dyDescent="0.25">
      <c r="A324" s="195"/>
      <c r="B324" s="195"/>
      <c r="C324" s="195"/>
      <c r="D324" s="193"/>
      <c r="E324" t="s">
        <v>62</v>
      </c>
      <c r="F324" s="126" t="str">
        <f>IF(AND($B$323=$E324,$C$323=F$323),$A$323,"")</f>
        <v/>
      </c>
      <c r="G324" s="126" t="str">
        <f t="shared" ref="G324:J324" si="81">IF(AND($B$323=$E324,$C$323=G$323),$A$323,"")</f>
        <v/>
      </c>
      <c r="H324" s="126" t="str">
        <f t="shared" si="81"/>
        <v/>
      </c>
      <c r="I324" s="126" t="str">
        <f t="shared" si="81"/>
        <v/>
      </c>
      <c r="J324" s="119" t="str">
        <f t="shared" si="81"/>
        <v/>
      </c>
      <c r="U324" s="195"/>
      <c r="V324" s="195"/>
      <c r="W324" s="195"/>
      <c r="X324" s="193"/>
      <c r="Y324" t="s">
        <v>62</v>
      </c>
      <c r="Z324" s="126" t="str">
        <f>IF(AND($V$323=$Y324,$W$323=Z$323),$U$323,"")</f>
        <v/>
      </c>
      <c r="AA324" s="126" t="str">
        <f t="shared" ref="AA324:AD324" si="82">IF(AND($V$323=$Y324,$W$323=AA$323),$U$323,"")</f>
        <v/>
      </c>
      <c r="AB324" s="126" t="str">
        <f t="shared" si="82"/>
        <v/>
      </c>
      <c r="AC324" s="126" t="str">
        <f t="shared" si="82"/>
        <v/>
      </c>
      <c r="AD324" s="119" t="str">
        <f t="shared" si="82"/>
        <v/>
      </c>
    </row>
    <row r="325" spans="1:30" ht="15" customHeight="1" x14ac:dyDescent="0.25">
      <c r="A325" s="195"/>
      <c r="B325" s="195"/>
      <c r="C325" s="195"/>
      <c r="D325" s="194"/>
      <c r="E325" t="s">
        <v>61</v>
      </c>
      <c r="F325" s="124" t="str">
        <f t="shared" ref="F325:J328" si="83">IF(AND($B$323=$E325,$C$323=F$323),$A$323,"")</f>
        <v/>
      </c>
      <c r="G325" s="124" t="str">
        <f t="shared" si="83"/>
        <v/>
      </c>
      <c r="H325" s="126" t="str">
        <f t="shared" si="83"/>
        <v/>
      </c>
      <c r="I325" s="126" t="str">
        <f t="shared" si="83"/>
        <v/>
      </c>
      <c r="J325" s="119" t="str">
        <f t="shared" si="83"/>
        <v/>
      </c>
      <c r="U325" s="195"/>
      <c r="V325" s="195"/>
      <c r="W325" s="195"/>
      <c r="X325" s="194"/>
      <c r="Y325" t="s">
        <v>61</v>
      </c>
      <c r="Z325" s="124" t="str">
        <f t="shared" ref="Z325:AD328" si="84">IF(AND($V$323=$Y325,$W$323=Z$323),$U$323,"")</f>
        <v/>
      </c>
      <c r="AA325" s="124" t="str">
        <f t="shared" si="84"/>
        <v/>
      </c>
      <c r="AB325" s="126" t="str">
        <f t="shared" si="84"/>
        <v/>
      </c>
      <c r="AC325" s="126" t="str">
        <f t="shared" si="84"/>
        <v/>
      </c>
      <c r="AD325" s="119" t="str">
        <f t="shared" si="84"/>
        <v/>
      </c>
    </row>
    <row r="326" spans="1:30" ht="15.75" x14ac:dyDescent="0.25">
      <c r="A326" s="133"/>
      <c r="B326" s="133"/>
      <c r="C326" s="133"/>
      <c r="D326" s="107"/>
      <c r="E326" t="s">
        <v>60</v>
      </c>
      <c r="F326" s="124" t="str">
        <f t="shared" si="83"/>
        <v/>
      </c>
      <c r="G326" s="124" t="str">
        <f t="shared" si="83"/>
        <v/>
      </c>
      <c r="H326" s="124" t="str">
        <f t="shared" si="83"/>
        <v/>
      </c>
      <c r="I326" s="126" t="str">
        <f t="shared" si="83"/>
        <v/>
      </c>
      <c r="J326" s="119" t="str">
        <f t="shared" si="83"/>
        <v/>
      </c>
      <c r="U326" s="133"/>
      <c r="V326" s="133"/>
      <c r="W326" s="133"/>
      <c r="X326" s="107"/>
      <c r="Y326" t="s">
        <v>60</v>
      </c>
      <c r="Z326" s="124" t="str">
        <f t="shared" si="84"/>
        <v/>
      </c>
      <c r="AA326" s="124" t="str">
        <f t="shared" si="84"/>
        <v/>
      </c>
      <c r="AB326" s="124" t="str">
        <f t="shared" si="84"/>
        <v/>
      </c>
      <c r="AC326" s="126" t="str">
        <f t="shared" si="84"/>
        <v/>
      </c>
      <c r="AD326" s="119" t="str">
        <f t="shared" si="84"/>
        <v/>
      </c>
    </row>
    <row r="327" spans="1:30" ht="15.75" x14ac:dyDescent="0.25">
      <c r="A327" s="133"/>
      <c r="B327" s="133"/>
      <c r="C327" s="133"/>
      <c r="D327" s="107"/>
      <c r="E327" t="s">
        <v>59</v>
      </c>
      <c r="F327" s="125" t="str">
        <f t="shared" si="83"/>
        <v/>
      </c>
      <c r="G327" s="124" t="str">
        <f t="shared" si="83"/>
        <v/>
      </c>
      <c r="H327" s="124" t="str">
        <f t="shared" si="83"/>
        <v/>
      </c>
      <c r="I327" s="126" t="str">
        <f t="shared" si="83"/>
        <v/>
      </c>
      <c r="J327" s="119" t="str">
        <f t="shared" si="83"/>
        <v/>
      </c>
      <c r="U327" s="133"/>
      <c r="V327" s="133"/>
      <c r="W327" s="133"/>
      <c r="X327" s="107"/>
      <c r="Y327" t="s">
        <v>59</v>
      </c>
      <c r="Z327" s="125" t="str">
        <f t="shared" si="84"/>
        <v/>
      </c>
      <c r="AA327" s="124" t="str">
        <f t="shared" si="84"/>
        <v/>
      </c>
      <c r="AB327" s="124" t="str">
        <f t="shared" si="84"/>
        <v/>
      </c>
      <c r="AC327" s="126" t="str">
        <f t="shared" si="84"/>
        <v/>
      </c>
      <c r="AD327" s="119" t="str">
        <f t="shared" si="84"/>
        <v/>
      </c>
    </row>
    <row r="328" spans="1:30" ht="15.75" x14ac:dyDescent="0.25">
      <c r="A328" s="133"/>
      <c r="B328" s="133"/>
      <c r="C328" s="133"/>
      <c r="D328" s="107"/>
      <c r="E328" t="s">
        <v>58</v>
      </c>
      <c r="F328" s="125" t="str">
        <f t="shared" si="83"/>
        <v/>
      </c>
      <c r="G328" s="125" t="str">
        <f t="shared" si="83"/>
        <v/>
      </c>
      <c r="H328" s="124" t="str">
        <f t="shared" si="83"/>
        <v/>
      </c>
      <c r="I328" s="126" t="str">
        <f t="shared" si="83"/>
        <v/>
      </c>
      <c r="J328" s="119" t="str">
        <f t="shared" si="83"/>
        <v/>
      </c>
      <c r="U328" s="133"/>
      <c r="V328" s="133"/>
      <c r="W328" s="133"/>
      <c r="X328" s="107"/>
      <c r="Y328" t="s">
        <v>58</v>
      </c>
      <c r="Z328" s="125" t="str">
        <f t="shared" si="84"/>
        <v/>
      </c>
      <c r="AA328" s="125" t="str">
        <f t="shared" si="84"/>
        <v/>
      </c>
      <c r="AB328" s="124" t="str">
        <f t="shared" si="84"/>
        <v/>
      </c>
      <c r="AC328" s="126" t="str">
        <f t="shared" si="84"/>
        <v/>
      </c>
      <c r="AD328" s="119" t="str">
        <f t="shared" si="84"/>
        <v/>
      </c>
    </row>
    <row r="329" spans="1:30" ht="15.75" x14ac:dyDescent="0.25">
      <c r="A329" s="133"/>
      <c r="B329" s="133"/>
      <c r="C329" s="133"/>
      <c r="D329" s="107"/>
      <c r="F329" t="s">
        <v>263</v>
      </c>
      <c r="G329" t="s">
        <v>262</v>
      </c>
      <c r="H329" t="s">
        <v>48</v>
      </c>
      <c r="I329" t="s">
        <v>264</v>
      </c>
      <c r="J329" s="95" t="s">
        <v>265</v>
      </c>
      <c r="U329" s="133"/>
      <c r="V329" s="133"/>
      <c r="W329" s="133"/>
      <c r="X329" s="107"/>
      <c r="Z329" t="s">
        <v>263</v>
      </c>
      <c r="AA329" t="s">
        <v>262</v>
      </c>
      <c r="AB329" t="s">
        <v>48</v>
      </c>
      <c r="AC329" t="s">
        <v>264</v>
      </c>
      <c r="AD329" s="95" t="s">
        <v>265</v>
      </c>
    </row>
    <row r="330" spans="1:30" ht="15.75" x14ac:dyDescent="0.25">
      <c r="A330" s="133"/>
      <c r="B330" s="133"/>
      <c r="C330" s="133"/>
      <c r="D330" s="107"/>
      <c r="U330" s="133"/>
      <c r="V330" s="133"/>
      <c r="W330" s="133"/>
      <c r="X330" s="107"/>
      <c r="AD330" s="95"/>
    </row>
    <row r="331" spans="1:30" ht="15.75" x14ac:dyDescent="0.25">
      <c r="A331" s="133"/>
      <c r="B331" s="133"/>
      <c r="C331" s="133"/>
      <c r="D331" s="107"/>
      <c r="U331" s="133"/>
      <c r="V331" s="133"/>
      <c r="W331" s="133"/>
      <c r="X331" s="107"/>
      <c r="AC331" s="95"/>
    </row>
    <row r="332" spans="1:30" ht="15" customHeight="1" x14ac:dyDescent="0.25">
      <c r="A332" s="195" t="str">
        <f t="shared" ref="A332:D332" si="85">A104</f>
        <v>Control de Cambios:
Versión 7.0 (2024/05/06) corresponde a la actualización del Logo Institucional de la Entidad
Versión 7.1 (2024/05/31) corresponde a la inclusión de nuevo riesgo R48 
Versión 7.2 (2024/09/30) corresponde a la eliminación del R2, inclusión del riesgo R9  e inclusión de fila de control de cambios de la vigencia.
Versión 8.0 (2025/12/04) corresponde a la edición y ajuste del control 2 del riesgo R32 y la evaluación de la gestión de riesgos y controles informado por la Oficina de Control Interno mediante Radicado ORFEO 20251200005813 del 31 de enero de 2025</v>
      </c>
      <c r="B332" s="195">
        <f t="shared" si="85"/>
        <v>0</v>
      </c>
      <c r="C332" s="195">
        <f t="shared" si="85"/>
        <v>0</v>
      </c>
      <c r="D332" s="192" t="e">
        <f t="shared" si="85"/>
        <v>#N/A</v>
      </c>
      <c r="F332" t="s">
        <v>263</v>
      </c>
      <c r="G332" t="s">
        <v>262</v>
      </c>
      <c r="H332" t="s">
        <v>48</v>
      </c>
      <c r="I332" t="s">
        <v>264</v>
      </c>
      <c r="J332" s="95" t="s">
        <v>265</v>
      </c>
      <c r="U332" s="195" t="str">
        <f t="shared" ref="U332:X332" si="86">U104</f>
        <v>Control de Cambios:
Versión 7.0 (2024/05/06) corresponde a la actualización del Logo Institucional de la Entidad
Versión 7.1 (2024/05/31) corresponde a la inclusión de nuevo riesgo R48 
Versión 7.2 (2024/09/30) corresponde a la eliminación del R2, inclusión del riesgo R9  e inclusión de fila de control de cambios de la vigencia.
Versión 8.0 (2025/12/04) corresponde a la edición y ajuste del control 2 del riesgo R32 y la evaluación de la gestión de riesgos y controles informado por la Oficina de Control Interno mediante Radicado ORFEO 20251200005813 del 31 de enero de 2025</v>
      </c>
      <c r="V332" s="195">
        <f t="shared" si="86"/>
        <v>0</v>
      </c>
      <c r="W332" s="195">
        <f t="shared" si="86"/>
        <v>0</v>
      </c>
      <c r="X332" s="192" t="e">
        <f t="shared" si="86"/>
        <v>#N/A</v>
      </c>
      <c r="Z332" t="s">
        <v>263</v>
      </c>
      <c r="AA332" t="s">
        <v>262</v>
      </c>
      <c r="AB332" t="s">
        <v>48</v>
      </c>
      <c r="AC332" t="s">
        <v>264</v>
      </c>
      <c r="AD332" s="95" t="s">
        <v>265</v>
      </c>
    </row>
    <row r="333" spans="1:30" ht="15" customHeight="1" x14ac:dyDescent="0.25">
      <c r="A333" s="195"/>
      <c r="B333" s="195"/>
      <c r="C333" s="195"/>
      <c r="D333" s="193"/>
      <c r="E333" t="s">
        <v>62</v>
      </c>
      <c r="F333" s="126" t="str">
        <f>IF(AND($B$332=$E333,$C$332=F$332),$A$332,"")</f>
        <v/>
      </c>
      <c r="G333" s="126" t="str">
        <f t="shared" ref="G333:J337" si="87">IF(AND($B$332=$E333,$C$332=G$332),$A$332,"")</f>
        <v/>
      </c>
      <c r="H333" s="126" t="str">
        <f t="shared" si="87"/>
        <v/>
      </c>
      <c r="I333" s="126" t="str">
        <f t="shared" si="87"/>
        <v/>
      </c>
      <c r="J333" s="119" t="str">
        <f t="shared" si="87"/>
        <v/>
      </c>
      <c r="U333" s="195"/>
      <c r="V333" s="195"/>
      <c r="W333" s="195"/>
      <c r="X333" s="193"/>
      <c r="Y333" t="s">
        <v>62</v>
      </c>
      <c r="Z333" s="126" t="str">
        <f>IF(AND($V$332=$Y333,$W$332=Z$332),$U$332,"")</f>
        <v/>
      </c>
      <c r="AA333" s="126" t="str">
        <f t="shared" ref="AA333:AD337" si="88">IF(AND($V$332=$Y333,$W$332=AA$332),$U$332,"")</f>
        <v/>
      </c>
      <c r="AB333" s="126" t="str">
        <f t="shared" si="88"/>
        <v/>
      </c>
      <c r="AC333" s="126" t="str">
        <f t="shared" si="88"/>
        <v/>
      </c>
      <c r="AD333" s="119" t="str">
        <f t="shared" si="88"/>
        <v/>
      </c>
    </row>
    <row r="334" spans="1:30" ht="15" customHeight="1" x14ac:dyDescent="0.25">
      <c r="A334" s="195"/>
      <c r="B334" s="195"/>
      <c r="C334" s="195"/>
      <c r="D334" s="194"/>
      <c r="E334" t="s">
        <v>61</v>
      </c>
      <c r="F334" s="124" t="str">
        <f t="shared" ref="F334:F337" si="89">IF(AND($B$332=$E334,$C$332=F$332),$A$332,"")</f>
        <v/>
      </c>
      <c r="G334" s="124" t="str">
        <f t="shared" si="87"/>
        <v/>
      </c>
      <c r="H334" s="126" t="str">
        <f t="shared" si="87"/>
        <v/>
      </c>
      <c r="I334" s="126" t="str">
        <f t="shared" si="87"/>
        <v/>
      </c>
      <c r="J334" s="119" t="str">
        <f t="shared" si="87"/>
        <v/>
      </c>
      <c r="U334" s="195"/>
      <c r="V334" s="195"/>
      <c r="W334" s="195"/>
      <c r="X334" s="194"/>
      <c r="Y334" t="s">
        <v>61</v>
      </c>
      <c r="Z334" s="124" t="str">
        <f t="shared" ref="Z334:Z337" si="90">IF(AND($V$332=$Y334,$W$332=Z$332),$U$332,"")</f>
        <v/>
      </c>
      <c r="AA334" s="124" t="str">
        <f t="shared" si="88"/>
        <v/>
      </c>
      <c r="AB334" s="126" t="str">
        <f t="shared" si="88"/>
        <v/>
      </c>
      <c r="AC334" s="126" t="str">
        <f t="shared" si="88"/>
        <v/>
      </c>
      <c r="AD334" s="119" t="str">
        <f t="shared" si="88"/>
        <v/>
      </c>
    </row>
    <row r="335" spans="1:30" ht="15.75" x14ac:dyDescent="0.25">
      <c r="A335" s="133"/>
      <c r="B335" s="133"/>
      <c r="C335" s="133"/>
      <c r="D335" s="107"/>
      <c r="E335" t="s">
        <v>60</v>
      </c>
      <c r="F335" s="124" t="str">
        <f t="shared" si="89"/>
        <v/>
      </c>
      <c r="G335" s="124" t="str">
        <f t="shared" si="87"/>
        <v/>
      </c>
      <c r="H335" s="124" t="str">
        <f t="shared" si="87"/>
        <v/>
      </c>
      <c r="I335" s="126" t="str">
        <f t="shared" si="87"/>
        <v/>
      </c>
      <c r="J335" s="119" t="str">
        <f t="shared" si="87"/>
        <v/>
      </c>
      <c r="U335" s="133"/>
      <c r="V335" s="133"/>
      <c r="W335" s="133"/>
      <c r="X335" s="107"/>
      <c r="Y335" t="s">
        <v>60</v>
      </c>
      <c r="Z335" s="124" t="str">
        <f t="shared" si="90"/>
        <v/>
      </c>
      <c r="AA335" s="124" t="str">
        <f t="shared" si="88"/>
        <v/>
      </c>
      <c r="AB335" s="124" t="str">
        <f t="shared" si="88"/>
        <v/>
      </c>
      <c r="AC335" s="126" t="str">
        <f t="shared" si="88"/>
        <v/>
      </c>
      <c r="AD335" s="119" t="str">
        <f t="shared" si="88"/>
        <v/>
      </c>
    </row>
    <row r="336" spans="1:30" ht="15.75" x14ac:dyDescent="0.25">
      <c r="A336" s="133"/>
      <c r="B336" s="133"/>
      <c r="C336" s="133"/>
      <c r="D336" s="107"/>
      <c r="E336" t="s">
        <v>59</v>
      </c>
      <c r="F336" s="125" t="str">
        <f t="shared" si="89"/>
        <v/>
      </c>
      <c r="G336" s="124" t="str">
        <f t="shared" si="87"/>
        <v/>
      </c>
      <c r="H336" s="124" t="str">
        <f t="shared" si="87"/>
        <v/>
      </c>
      <c r="I336" s="126" t="str">
        <f t="shared" si="87"/>
        <v/>
      </c>
      <c r="J336" s="119" t="str">
        <f t="shared" si="87"/>
        <v/>
      </c>
      <c r="U336" s="133"/>
      <c r="V336" s="133"/>
      <c r="W336" s="133"/>
      <c r="X336" s="107"/>
      <c r="Y336" t="s">
        <v>59</v>
      </c>
      <c r="Z336" s="125" t="str">
        <f t="shared" si="90"/>
        <v/>
      </c>
      <c r="AA336" s="124" t="str">
        <f t="shared" si="88"/>
        <v/>
      </c>
      <c r="AB336" s="124" t="str">
        <f t="shared" si="88"/>
        <v/>
      </c>
      <c r="AC336" s="126" t="str">
        <f t="shared" si="88"/>
        <v/>
      </c>
      <c r="AD336" s="119" t="str">
        <f t="shared" si="88"/>
        <v/>
      </c>
    </row>
    <row r="337" spans="1:30" ht="15.75" x14ac:dyDescent="0.25">
      <c r="A337" s="133"/>
      <c r="B337" s="133"/>
      <c r="C337" s="133"/>
      <c r="D337" s="107"/>
      <c r="E337" t="s">
        <v>58</v>
      </c>
      <c r="F337" s="125" t="str">
        <f t="shared" si="89"/>
        <v/>
      </c>
      <c r="G337" s="125" t="str">
        <f t="shared" si="87"/>
        <v/>
      </c>
      <c r="H337" s="124" t="str">
        <f t="shared" si="87"/>
        <v/>
      </c>
      <c r="I337" s="126" t="str">
        <f t="shared" si="87"/>
        <v/>
      </c>
      <c r="J337" s="119" t="str">
        <f t="shared" si="87"/>
        <v/>
      </c>
      <c r="U337" s="133"/>
      <c r="V337" s="133"/>
      <c r="W337" s="133"/>
      <c r="X337" s="107"/>
      <c r="Y337" t="s">
        <v>58</v>
      </c>
      <c r="Z337" s="125" t="str">
        <f t="shared" si="90"/>
        <v/>
      </c>
      <c r="AA337" s="125" t="str">
        <f t="shared" si="88"/>
        <v/>
      </c>
      <c r="AB337" s="124" t="str">
        <f t="shared" si="88"/>
        <v/>
      </c>
      <c r="AC337" s="126" t="str">
        <f t="shared" si="88"/>
        <v/>
      </c>
      <c r="AD337" s="119" t="str">
        <f t="shared" si="88"/>
        <v/>
      </c>
    </row>
    <row r="338" spans="1:30" ht="15.75" x14ac:dyDescent="0.25">
      <c r="A338" s="133"/>
      <c r="B338" s="133"/>
      <c r="C338" s="133"/>
      <c r="D338" s="107"/>
      <c r="F338" t="s">
        <v>263</v>
      </c>
      <c r="G338" t="s">
        <v>262</v>
      </c>
      <c r="H338" t="s">
        <v>48</v>
      </c>
      <c r="I338" t="s">
        <v>264</v>
      </c>
      <c r="J338" s="95" t="s">
        <v>265</v>
      </c>
      <c r="U338" s="133"/>
      <c r="V338" s="133"/>
      <c r="W338" s="133"/>
      <c r="X338" s="107"/>
      <c r="Z338" t="s">
        <v>263</v>
      </c>
      <c r="AA338" t="s">
        <v>262</v>
      </c>
      <c r="AB338" t="s">
        <v>48</v>
      </c>
      <c r="AC338" t="s">
        <v>264</v>
      </c>
      <c r="AD338" s="95" t="s">
        <v>265</v>
      </c>
    </row>
    <row r="339" spans="1:30" ht="15.75" x14ac:dyDescent="0.25">
      <c r="A339" s="133"/>
      <c r="B339" s="133"/>
      <c r="C339" s="133"/>
      <c r="D339" s="107"/>
      <c r="U339" s="133"/>
      <c r="V339" s="133"/>
      <c r="W339" s="133"/>
      <c r="X339" s="107"/>
      <c r="Z339" s="95"/>
    </row>
    <row r="340" spans="1:30" ht="15.75" x14ac:dyDescent="0.25">
      <c r="A340" s="133"/>
      <c r="B340" s="133"/>
      <c r="C340" s="133"/>
      <c r="D340" s="107"/>
      <c r="U340" s="133"/>
      <c r="V340" s="133"/>
      <c r="W340" s="133"/>
      <c r="X340" s="107"/>
      <c r="Z340" s="95"/>
    </row>
    <row r="341" spans="1:30" ht="15" customHeight="1" x14ac:dyDescent="0.25">
      <c r="A341" s="195">
        <f t="shared" ref="A341:C341" si="91">A107</f>
        <v>0</v>
      </c>
      <c r="B341" s="195">
        <f t="shared" si="91"/>
        <v>0</v>
      </c>
      <c r="C341" s="195">
        <f t="shared" si="91"/>
        <v>0</v>
      </c>
      <c r="D341" s="192" t="e">
        <f>D107</f>
        <v>#N/A</v>
      </c>
      <c r="U341" s="195">
        <f t="shared" ref="U341:W341" si="92">U107</f>
        <v>0</v>
      </c>
      <c r="V341" s="195">
        <f t="shared" si="92"/>
        <v>0</v>
      </c>
      <c r="W341" s="195">
        <f t="shared" si="92"/>
        <v>0</v>
      </c>
      <c r="X341" s="192" t="e">
        <f>X107</f>
        <v>#N/A</v>
      </c>
      <c r="Z341" s="95"/>
    </row>
    <row r="342" spans="1:30" ht="15" customHeight="1" x14ac:dyDescent="0.25">
      <c r="A342" s="195"/>
      <c r="B342" s="195"/>
      <c r="C342" s="195"/>
      <c r="D342" s="193"/>
      <c r="U342" s="195"/>
      <c r="V342" s="195"/>
      <c r="W342" s="195"/>
      <c r="X342" s="193"/>
      <c r="Z342" s="95"/>
    </row>
    <row r="343" spans="1:30" ht="15" customHeight="1" x14ac:dyDescent="0.25">
      <c r="A343" s="195"/>
      <c r="B343" s="195"/>
      <c r="C343" s="195"/>
      <c r="D343" s="194"/>
      <c r="U343" s="195"/>
      <c r="V343" s="195"/>
      <c r="W343" s="195"/>
      <c r="X343" s="194"/>
      <c r="Z343" s="95"/>
    </row>
    <row r="344" spans="1:30" ht="15" customHeight="1" x14ac:dyDescent="0.25">
      <c r="A344" s="195">
        <f t="shared" ref="A344:C344" si="93">A110</f>
        <v>0</v>
      </c>
      <c r="B344" s="195">
        <f t="shared" si="93"/>
        <v>0</v>
      </c>
      <c r="C344" s="195">
        <f t="shared" si="93"/>
        <v>0</v>
      </c>
      <c r="D344" s="192" t="e">
        <f>D110</f>
        <v>#N/A</v>
      </c>
      <c r="U344" s="195">
        <f t="shared" ref="U344:W344" si="94">U110</f>
        <v>0</v>
      </c>
      <c r="V344" s="195">
        <f t="shared" si="94"/>
        <v>0</v>
      </c>
      <c r="W344" s="195">
        <f t="shared" si="94"/>
        <v>0</v>
      </c>
      <c r="X344" s="192" t="e">
        <f>X110</f>
        <v>#N/A</v>
      </c>
      <c r="Z344" s="95"/>
    </row>
    <row r="345" spans="1:30" ht="15" customHeight="1" x14ac:dyDescent="0.25">
      <c r="A345" s="195"/>
      <c r="B345" s="195"/>
      <c r="C345" s="195"/>
      <c r="D345" s="193"/>
      <c r="U345" s="195"/>
      <c r="V345" s="195"/>
      <c r="W345" s="195"/>
      <c r="X345" s="193"/>
      <c r="Z345" s="95"/>
    </row>
    <row r="346" spans="1:30" ht="15" customHeight="1" x14ac:dyDescent="0.25">
      <c r="A346" s="195"/>
      <c r="B346" s="195"/>
      <c r="C346" s="195"/>
      <c r="D346" s="194"/>
      <c r="U346" s="195"/>
      <c r="V346" s="195"/>
      <c r="W346" s="195"/>
      <c r="X346" s="194"/>
      <c r="Z346" s="95"/>
    </row>
    <row r="347" spans="1:30" ht="15" customHeight="1" x14ac:dyDescent="0.25">
      <c r="A347" s="195">
        <f t="shared" ref="A347:C347" si="95">A113</f>
        <v>0</v>
      </c>
      <c r="B347" s="195">
        <f t="shared" si="95"/>
        <v>0</v>
      </c>
      <c r="C347" s="195">
        <f t="shared" si="95"/>
        <v>0</v>
      </c>
      <c r="D347" s="192" t="e">
        <f>D113</f>
        <v>#N/A</v>
      </c>
      <c r="U347" s="195">
        <f t="shared" ref="U347:W347" si="96">U113</f>
        <v>0</v>
      </c>
      <c r="V347" s="195">
        <f t="shared" si="96"/>
        <v>0</v>
      </c>
      <c r="W347" s="195">
        <f t="shared" si="96"/>
        <v>0</v>
      </c>
      <c r="X347" s="192" t="e">
        <f>X113</f>
        <v>#N/A</v>
      </c>
      <c r="Z347" s="95"/>
    </row>
    <row r="348" spans="1:30" ht="15" customHeight="1" x14ac:dyDescent="0.25">
      <c r="A348" s="195"/>
      <c r="B348" s="195"/>
      <c r="C348" s="195"/>
      <c r="D348" s="193"/>
      <c r="U348" s="195"/>
      <c r="V348" s="195"/>
      <c r="W348" s="195"/>
      <c r="X348" s="193"/>
      <c r="Z348" s="95"/>
    </row>
    <row r="349" spans="1:30" ht="15" customHeight="1" x14ac:dyDescent="0.25">
      <c r="A349" s="195"/>
      <c r="B349" s="195"/>
      <c r="C349" s="195"/>
      <c r="D349" s="194"/>
      <c r="U349" s="195"/>
      <c r="V349" s="195"/>
      <c r="W349" s="195"/>
      <c r="X349" s="194"/>
      <c r="Z349" s="95"/>
    </row>
    <row r="350" spans="1:30" ht="15" customHeight="1" x14ac:dyDescent="0.25">
      <c r="A350" s="195">
        <f t="shared" ref="A350:C350" si="97">A116</f>
        <v>0</v>
      </c>
      <c r="B350" s="195">
        <f t="shared" si="97"/>
        <v>0</v>
      </c>
      <c r="C350" s="195">
        <f t="shared" si="97"/>
        <v>0</v>
      </c>
      <c r="D350" s="192" t="e">
        <f>D116</f>
        <v>#N/A</v>
      </c>
      <c r="U350" s="195">
        <f t="shared" ref="U350:W350" si="98">U116</f>
        <v>0</v>
      </c>
      <c r="V350" s="195">
        <f t="shared" si="98"/>
        <v>0</v>
      </c>
      <c r="W350" s="195">
        <f t="shared" si="98"/>
        <v>0</v>
      </c>
      <c r="X350" s="192" t="e">
        <f>X116</f>
        <v>#N/A</v>
      </c>
      <c r="Z350" s="95"/>
    </row>
    <row r="351" spans="1:30" ht="15" customHeight="1" x14ac:dyDescent="0.25">
      <c r="A351" s="195"/>
      <c r="B351" s="195"/>
      <c r="C351" s="195"/>
      <c r="D351" s="193"/>
      <c r="U351" s="195"/>
      <c r="V351" s="195"/>
      <c r="W351" s="195"/>
      <c r="X351" s="193"/>
      <c r="Z351" s="95"/>
    </row>
    <row r="352" spans="1:30" ht="15" customHeight="1" x14ac:dyDescent="0.25">
      <c r="A352" s="195"/>
      <c r="B352" s="195"/>
      <c r="C352" s="195"/>
      <c r="D352" s="194"/>
      <c r="U352" s="195"/>
      <c r="V352" s="195"/>
      <c r="W352" s="195"/>
      <c r="X352" s="194"/>
      <c r="Z352" s="95"/>
    </row>
    <row r="353" spans="1:26" ht="15" customHeight="1" x14ac:dyDescent="0.25">
      <c r="A353" s="195">
        <f t="shared" ref="A353:C353" si="99">A119</f>
        <v>0</v>
      </c>
      <c r="B353" s="195">
        <f t="shared" si="99"/>
        <v>0</v>
      </c>
      <c r="C353" s="195">
        <f t="shared" si="99"/>
        <v>0</v>
      </c>
      <c r="D353" s="192" t="e">
        <f>D119</f>
        <v>#N/A</v>
      </c>
      <c r="U353" s="195">
        <f t="shared" ref="U353:W353" si="100">U119</f>
        <v>0</v>
      </c>
      <c r="V353" s="195">
        <f t="shared" si="100"/>
        <v>0</v>
      </c>
      <c r="W353" s="195">
        <f t="shared" si="100"/>
        <v>0</v>
      </c>
      <c r="X353" s="192" t="e">
        <f>X119</f>
        <v>#N/A</v>
      </c>
      <c r="Z353" s="95"/>
    </row>
    <row r="354" spans="1:26" ht="15" customHeight="1" x14ac:dyDescent="0.25">
      <c r="A354" s="195"/>
      <c r="B354" s="195"/>
      <c r="C354" s="195"/>
      <c r="D354" s="193"/>
      <c r="U354" s="195"/>
      <c r="V354" s="195"/>
      <c r="W354" s="195"/>
      <c r="X354" s="193"/>
      <c r="Z354" s="95"/>
    </row>
    <row r="355" spans="1:26" ht="15" customHeight="1" x14ac:dyDescent="0.25">
      <c r="A355" s="195"/>
      <c r="B355" s="195"/>
      <c r="C355" s="195"/>
      <c r="D355" s="194"/>
      <c r="U355" s="195"/>
      <c r="V355" s="195"/>
      <c r="W355" s="195"/>
      <c r="X355" s="194"/>
      <c r="Z355" s="95"/>
    </row>
    <row r="356" spans="1:26" ht="15" customHeight="1" x14ac:dyDescent="0.25">
      <c r="A356" s="195">
        <f t="shared" ref="A356:D371" si="101">A122</f>
        <v>0</v>
      </c>
      <c r="B356" s="195">
        <f t="shared" si="101"/>
        <v>0</v>
      </c>
      <c r="C356" s="195">
        <f t="shared" si="101"/>
        <v>0</v>
      </c>
      <c r="D356" s="192" t="e">
        <f t="shared" si="101"/>
        <v>#N/A</v>
      </c>
      <c r="U356" s="195">
        <f t="shared" ref="U356:X356" si="102">U122</f>
        <v>0</v>
      </c>
      <c r="V356" s="195">
        <f t="shared" si="102"/>
        <v>0</v>
      </c>
      <c r="W356" s="195">
        <f t="shared" si="102"/>
        <v>0</v>
      </c>
      <c r="X356" s="192" t="e">
        <f t="shared" si="102"/>
        <v>#N/A</v>
      </c>
      <c r="Z356" s="95"/>
    </row>
    <row r="357" spans="1:26" ht="15" customHeight="1" x14ac:dyDescent="0.25">
      <c r="A357" s="195"/>
      <c r="B357" s="195"/>
      <c r="C357" s="195"/>
      <c r="D357" s="193"/>
      <c r="U357" s="195"/>
      <c r="V357" s="195"/>
      <c r="W357" s="195"/>
      <c r="X357" s="193"/>
      <c r="Z357" s="95"/>
    </row>
    <row r="358" spans="1:26" ht="15" customHeight="1" x14ac:dyDescent="0.25">
      <c r="A358" s="195"/>
      <c r="B358" s="195"/>
      <c r="C358" s="195"/>
      <c r="D358" s="194"/>
      <c r="U358" s="195"/>
      <c r="V358" s="195"/>
      <c r="W358" s="195"/>
      <c r="X358" s="194"/>
      <c r="Z358" s="95"/>
    </row>
    <row r="359" spans="1:26" ht="15" customHeight="1" x14ac:dyDescent="0.25">
      <c r="A359" s="195">
        <f t="shared" ref="A359:C359" si="103">A125</f>
        <v>0</v>
      </c>
      <c r="B359" s="195">
        <f t="shared" si="103"/>
        <v>0</v>
      </c>
      <c r="C359" s="195">
        <f t="shared" si="103"/>
        <v>0</v>
      </c>
      <c r="D359" s="192" t="e">
        <f t="shared" si="101"/>
        <v>#N/A</v>
      </c>
      <c r="U359" s="195">
        <f t="shared" ref="U359:X359" si="104">U125</f>
        <v>0</v>
      </c>
      <c r="V359" s="195">
        <f t="shared" si="104"/>
        <v>0</v>
      </c>
      <c r="W359" s="195">
        <f t="shared" si="104"/>
        <v>0</v>
      </c>
      <c r="X359" s="192" t="e">
        <f t="shared" si="104"/>
        <v>#N/A</v>
      </c>
      <c r="Z359" s="95"/>
    </row>
    <row r="360" spans="1:26" ht="15" customHeight="1" x14ac:dyDescent="0.25">
      <c r="A360" s="195"/>
      <c r="B360" s="195"/>
      <c r="C360" s="195"/>
      <c r="D360" s="193"/>
      <c r="U360" s="195"/>
      <c r="V360" s="195"/>
      <c r="W360" s="195"/>
      <c r="X360" s="193"/>
      <c r="Z360" s="95"/>
    </row>
    <row r="361" spans="1:26" ht="15" customHeight="1" x14ac:dyDescent="0.25">
      <c r="A361" s="195"/>
      <c r="B361" s="195"/>
      <c r="C361" s="195"/>
      <c r="D361" s="194"/>
      <c r="U361" s="195"/>
      <c r="V361" s="195"/>
      <c r="W361" s="195"/>
      <c r="X361" s="194"/>
      <c r="Z361" s="95"/>
    </row>
    <row r="362" spans="1:26" ht="15" customHeight="1" x14ac:dyDescent="0.25">
      <c r="A362" s="195">
        <f t="shared" ref="A362:C362" si="105">A128</f>
        <v>0</v>
      </c>
      <c r="B362" s="195">
        <f t="shared" si="105"/>
        <v>0</v>
      </c>
      <c r="C362" s="195">
        <f t="shared" si="105"/>
        <v>0</v>
      </c>
      <c r="D362" s="192" t="e">
        <f t="shared" si="101"/>
        <v>#N/A</v>
      </c>
      <c r="U362" s="195">
        <f t="shared" ref="U362:X362" si="106">U128</f>
        <v>0</v>
      </c>
      <c r="V362" s="195">
        <f t="shared" si="106"/>
        <v>0</v>
      </c>
      <c r="W362" s="195">
        <f t="shared" si="106"/>
        <v>0</v>
      </c>
      <c r="X362" s="192" t="e">
        <f t="shared" si="106"/>
        <v>#N/A</v>
      </c>
      <c r="Z362" s="95"/>
    </row>
    <row r="363" spans="1:26" ht="15" customHeight="1" x14ac:dyDescent="0.25">
      <c r="A363" s="195"/>
      <c r="B363" s="195"/>
      <c r="C363" s="195"/>
      <c r="D363" s="193"/>
      <c r="U363" s="195"/>
      <c r="V363" s="195"/>
      <c r="W363" s="195"/>
      <c r="X363" s="193"/>
      <c r="Z363" s="95"/>
    </row>
    <row r="364" spans="1:26" ht="15" customHeight="1" x14ac:dyDescent="0.25">
      <c r="A364" s="195"/>
      <c r="B364" s="195"/>
      <c r="C364" s="195"/>
      <c r="D364" s="194"/>
      <c r="U364" s="195"/>
      <c r="V364" s="195"/>
      <c r="W364" s="195"/>
      <c r="X364" s="194"/>
      <c r="Z364" s="95"/>
    </row>
    <row r="365" spans="1:26" ht="15" customHeight="1" x14ac:dyDescent="0.25">
      <c r="A365" s="195">
        <f t="shared" ref="A365:C365" si="107">A131</f>
        <v>0</v>
      </c>
      <c r="B365" s="195">
        <f t="shared" si="107"/>
        <v>0</v>
      </c>
      <c r="C365" s="195">
        <f t="shared" si="107"/>
        <v>0</v>
      </c>
      <c r="D365" s="192" t="e">
        <f t="shared" si="101"/>
        <v>#N/A</v>
      </c>
      <c r="U365" s="195">
        <f t="shared" ref="U365:X365" si="108">U131</f>
        <v>0</v>
      </c>
      <c r="V365" s="195">
        <f t="shared" si="108"/>
        <v>0</v>
      </c>
      <c r="W365" s="195">
        <f t="shared" si="108"/>
        <v>0</v>
      </c>
      <c r="X365" s="192" t="e">
        <f t="shared" si="108"/>
        <v>#N/A</v>
      </c>
      <c r="Z365" s="95"/>
    </row>
    <row r="366" spans="1:26" ht="15" customHeight="1" x14ac:dyDescent="0.25">
      <c r="A366" s="195"/>
      <c r="B366" s="195"/>
      <c r="C366" s="195"/>
      <c r="D366" s="193"/>
      <c r="U366" s="195"/>
      <c r="V366" s="195"/>
      <c r="W366" s="195"/>
      <c r="X366" s="193"/>
      <c r="Z366" s="95"/>
    </row>
    <row r="367" spans="1:26" ht="15" customHeight="1" x14ac:dyDescent="0.25">
      <c r="A367" s="195"/>
      <c r="B367" s="195"/>
      <c r="C367" s="195"/>
      <c r="D367" s="194"/>
      <c r="U367" s="195"/>
      <c r="V367" s="195"/>
      <c r="W367" s="195"/>
      <c r="X367" s="194"/>
      <c r="Z367" s="95"/>
    </row>
    <row r="368" spans="1:26" ht="15" customHeight="1" x14ac:dyDescent="0.25">
      <c r="A368" s="195">
        <f t="shared" ref="A368:C368" si="109">A134</f>
        <v>0</v>
      </c>
      <c r="B368" s="195">
        <f t="shared" si="109"/>
        <v>0</v>
      </c>
      <c r="C368" s="195">
        <f t="shared" si="109"/>
        <v>0</v>
      </c>
      <c r="D368" s="192" t="e">
        <f t="shared" si="101"/>
        <v>#N/A</v>
      </c>
      <c r="U368" s="195">
        <f t="shared" ref="U368:X368" si="110">U134</f>
        <v>0</v>
      </c>
      <c r="V368" s="195">
        <f t="shared" si="110"/>
        <v>0</v>
      </c>
      <c r="W368" s="195">
        <f t="shared" si="110"/>
        <v>0</v>
      </c>
      <c r="X368" s="192" t="e">
        <f t="shared" si="110"/>
        <v>#N/A</v>
      </c>
      <c r="Z368" s="95"/>
    </row>
    <row r="369" spans="1:26" ht="15" customHeight="1" x14ac:dyDescent="0.25">
      <c r="A369" s="195"/>
      <c r="B369" s="195"/>
      <c r="C369" s="195"/>
      <c r="D369" s="193"/>
      <c r="U369" s="195"/>
      <c r="V369" s="195"/>
      <c r="W369" s="195"/>
      <c r="X369" s="193"/>
      <c r="Z369" s="95"/>
    </row>
    <row r="370" spans="1:26" ht="15" customHeight="1" x14ac:dyDescent="0.25">
      <c r="A370" s="195"/>
      <c r="B370" s="195"/>
      <c r="C370" s="195"/>
      <c r="D370" s="194"/>
      <c r="U370" s="195"/>
      <c r="V370" s="195"/>
      <c r="W370" s="195"/>
      <c r="X370" s="194"/>
      <c r="Z370" s="95"/>
    </row>
    <row r="371" spans="1:26" ht="15" customHeight="1" x14ac:dyDescent="0.25">
      <c r="A371" s="195">
        <f>A137</f>
        <v>0</v>
      </c>
      <c r="B371" s="195">
        <f t="shared" ref="B371:C371" si="111">B137</f>
        <v>0</v>
      </c>
      <c r="C371" s="195">
        <f t="shared" si="111"/>
        <v>0</v>
      </c>
      <c r="D371" s="192" t="e">
        <f t="shared" si="101"/>
        <v>#N/A</v>
      </c>
      <c r="U371" s="195">
        <f>U137</f>
        <v>0</v>
      </c>
      <c r="V371" s="195">
        <f t="shared" ref="V371:X371" si="112">V137</f>
        <v>0</v>
      </c>
      <c r="W371" s="195">
        <f t="shared" si="112"/>
        <v>0</v>
      </c>
      <c r="X371" s="192" t="e">
        <f t="shared" si="112"/>
        <v>#N/A</v>
      </c>
      <c r="Z371" s="95"/>
    </row>
    <row r="372" spans="1:26" ht="15" customHeight="1" x14ac:dyDescent="0.25">
      <c r="A372" s="195"/>
      <c r="B372" s="195"/>
      <c r="C372" s="195"/>
      <c r="D372" s="193"/>
      <c r="U372" s="195"/>
      <c r="V372" s="195"/>
      <c r="W372" s="195"/>
      <c r="X372" s="193"/>
      <c r="Z372" s="95"/>
    </row>
    <row r="373" spans="1:26" ht="15" customHeight="1" x14ac:dyDescent="0.25">
      <c r="A373" s="195"/>
      <c r="B373" s="195"/>
      <c r="C373" s="195"/>
      <c r="D373" s="194"/>
      <c r="U373" s="195"/>
      <c r="V373" s="195"/>
      <c r="W373" s="195"/>
      <c r="X373" s="194"/>
      <c r="Z373" s="95"/>
    </row>
    <row r="374" spans="1:26" ht="15" customHeight="1" x14ac:dyDescent="0.25">
      <c r="A374" s="195">
        <f t="shared" ref="A374:D389" si="113">A140</f>
        <v>0</v>
      </c>
      <c r="B374" s="195">
        <f t="shared" si="113"/>
        <v>0</v>
      </c>
      <c r="C374" s="195">
        <f t="shared" si="113"/>
        <v>0</v>
      </c>
      <c r="D374" s="192" t="e">
        <f t="shared" si="113"/>
        <v>#N/A</v>
      </c>
      <c r="U374" s="195">
        <f t="shared" ref="U374:X374" si="114">U140</f>
        <v>0</v>
      </c>
      <c r="V374" s="195">
        <f t="shared" si="114"/>
        <v>0</v>
      </c>
      <c r="W374" s="195">
        <f t="shared" si="114"/>
        <v>0</v>
      </c>
      <c r="X374" s="192" t="e">
        <f t="shared" si="114"/>
        <v>#N/A</v>
      </c>
      <c r="Z374" s="95"/>
    </row>
    <row r="375" spans="1:26" ht="15" customHeight="1" x14ac:dyDescent="0.25">
      <c r="A375" s="195"/>
      <c r="B375" s="195"/>
      <c r="C375" s="195"/>
      <c r="D375" s="193"/>
      <c r="U375" s="195"/>
      <c r="V375" s="195"/>
      <c r="W375" s="195"/>
      <c r="X375" s="193"/>
      <c r="Z375" s="95"/>
    </row>
    <row r="376" spans="1:26" ht="15" customHeight="1" x14ac:dyDescent="0.25">
      <c r="A376" s="195"/>
      <c r="B376" s="195"/>
      <c r="C376" s="195"/>
      <c r="D376" s="194"/>
      <c r="U376" s="195"/>
      <c r="V376" s="195"/>
      <c r="W376" s="195"/>
      <c r="X376" s="194"/>
      <c r="Z376" s="95"/>
    </row>
    <row r="377" spans="1:26" ht="15" customHeight="1" x14ac:dyDescent="0.25">
      <c r="A377" s="195">
        <f t="shared" ref="A377:C377" si="115">A143</f>
        <v>0</v>
      </c>
      <c r="B377" s="195">
        <f t="shared" si="115"/>
        <v>0</v>
      </c>
      <c r="C377" s="195">
        <f t="shared" si="115"/>
        <v>0</v>
      </c>
      <c r="D377" s="192" t="e">
        <f t="shared" si="113"/>
        <v>#N/A</v>
      </c>
      <c r="U377" s="195">
        <f t="shared" ref="U377:X377" si="116">U143</f>
        <v>0</v>
      </c>
      <c r="V377" s="195">
        <f t="shared" si="116"/>
        <v>0</v>
      </c>
      <c r="W377" s="195">
        <f t="shared" si="116"/>
        <v>0</v>
      </c>
      <c r="X377" s="192" t="e">
        <f t="shared" si="116"/>
        <v>#N/A</v>
      </c>
      <c r="Z377" s="95"/>
    </row>
    <row r="378" spans="1:26" ht="15" customHeight="1" x14ac:dyDescent="0.25">
      <c r="A378" s="195"/>
      <c r="B378" s="195"/>
      <c r="C378" s="195"/>
      <c r="D378" s="193"/>
      <c r="U378" s="195"/>
      <c r="V378" s="195"/>
      <c r="W378" s="195"/>
      <c r="X378" s="193"/>
      <c r="Z378" s="95"/>
    </row>
    <row r="379" spans="1:26" ht="15" customHeight="1" x14ac:dyDescent="0.25">
      <c r="A379" s="195"/>
      <c r="B379" s="195"/>
      <c r="C379" s="195"/>
      <c r="D379" s="194"/>
      <c r="U379" s="195"/>
      <c r="V379" s="195"/>
      <c r="W379" s="195"/>
      <c r="X379" s="194"/>
      <c r="Z379" s="95"/>
    </row>
    <row r="380" spans="1:26" ht="15" customHeight="1" x14ac:dyDescent="0.25">
      <c r="A380" s="195">
        <f t="shared" ref="A380:C380" si="117">A146</f>
        <v>0</v>
      </c>
      <c r="B380" s="195">
        <f t="shared" si="117"/>
        <v>0</v>
      </c>
      <c r="C380" s="195">
        <f t="shared" si="117"/>
        <v>0</v>
      </c>
      <c r="D380" s="192" t="e">
        <f t="shared" si="113"/>
        <v>#N/A</v>
      </c>
      <c r="U380" s="195">
        <f t="shared" ref="U380:X380" si="118">U146</f>
        <v>0</v>
      </c>
      <c r="V380" s="195">
        <f t="shared" si="118"/>
        <v>0</v>
      </c>
      <c r="W380" s="195">
        <f t="shared" si="118"/>
        <v>0</v>
      </c>
      <c r="X380" s="192" t="e">
        <f t="shared" si="118"/>
        <v>#N/A</v>
      </c>
      <c r="Z380" s="95"/>
    </row>
    <row r="381" spans="1:26" ht="15" customHeight="1" x14ac:dyDescent="0.25">
      <c r="A381" s="195"/>
      <c r="B381" s="195"/>
      <c r="C381" s="195"/>
      <c r="D381" s="193"/>
      <c r="U381" s="195"/>
      <c r="V381" s="195"/>
      <c r="W381" s="195"/>
      <c r="X381" s="193"/>
      <c r="Z381" s="95"/>
    </row>
    <row r="382" spans="1:26" ht="15" customHeight="1" x14ac:dyDescent="0.25">
      <c r="A382" s="195"/>
      <c r="B382" s="195"/>
      <c r="C382" s="195"/>
      <c r="D382" s="194"/>
      <c r="U382" s="195"/>
      <c r="V382" s="195"/>
      <c r="W382" s="195"/>
      <c r="X382" s="194"/>
      <c r="Z382" s="95"/>
    </row>
    <row r="383" spans="1:26" ht="15" customHeight="1" x14ac:dyDescent="0.25">
      <c r="A383" s="195">
        <f t="shared" ref="A383:C383" si="119">A149</f>
        <v>0</v>
      </c>
      <c r="B383" s="195">
        <f t="shared" si="119"/>
        <v>0</v>
      </c>
      <c r="C383" s="195">
        <f t="shared" si="119"/>
        <v>0</v>
      </c>
      <c r="D383" s="192" t="e">
        <f t="shared" si="113"/>
        <v>#N/A</v>
      </c>
      <c r="U383" s="195">
        <f t="shared" ref="U383:X383" si="120">U149</f>
        <v>0</v>
      </c>
      <c r="V383" s="195">
        <f t="shared" si="120"/>
        <v>0</v>
      </c>
      <c r="W383" s="195">
        <f t="shared" si="120"/>
        <v>0</v>
      </c>
      <c r="X383" s="192" t="e">
        <f t="shared" si="120"/>
        <v>#N/A</v>
      </c>
      <c r="Z383" s="95"/>
    </row>
    <row r="384" spans="1:26" ht="15" customHeight="1" x14ac:dyDescent="0.25">
      <c r="A384" s="195"/>
      <c r="B384" s="195"/>
      <c r="C384" s="195"/>
      <c r="D384" s="193"/>
      <c r="U384" s="195"/>
      <c r="V384" s="195"/>
      <c r="W384" s="195"/>
      <c r="X384" s="193"/>
      <c r="Z384" s="95"/>
    </row>
    <row r="385" spans="1:26" ht="15" customHeight="1" x14ac:dyDescent="0.25">
      <c r="A385" s="195"/>
      <c r="B385" s="195"/>
      <c r="C385" s="195"/>
      <c r="D385" s="194"/>
      <c r="U385" s="195"/>
      <c r="V385" s="195"/>
      <c r="W385" s="195"/>
      <c r="X385" s="194"/>
      <c r="Z385" s="95"/>
    </row>
    <row r="386" spans="1:26" ht="15" customHeight="1" x14ac:dyDescent="0.25">
      <c r="A386" s="195">
        <f t="shared" ref="A386:C386" si="121">A152</f>
        <v>0</v>
      </c>
      <c r="B386" s="195">
        <f t="shared" si="121"/>
        <v>0</v>
      </c>
      <c r="C386" s="195">
        <f t="shared" si="121"/>
        <v>0</v>
      </c>
      <c r="D386" s="192" t="e">
        <f t="shared" si="113"/>
        <v>#N/A</v>
      </c>
      <c r="U386" s="195">
        <f t="shared" ref="U386:X386" si="122">U152</f>
        <v>0</v>
      </c>
      <c r="V386" s="195">
        <f t="shared" si="122"/>
        <v>0</v>
      </c>
      <c r="W386" s="195">
        <f t="shared" si="122"/>
        <v>0</v>
      </c>
      <c r="X386" s="192" t="e">
        <f t="shared" si="122"/>
        <v>#N/A</v>
      </c>
      <c r="Z386" s="95"/>
    </row>
    <row r="387" spans="1:26" ht="15" customHeight="1" x14ac:dyDescent="0.25">
      <c r="A387" s="195"/>
      <c r="B387" s="195"/>
      <c r="C387" s="195"/>
      <c r="D387" s="193"/>
      <c r="U387" s="195"/>
      <c r="V387" s="195"/>
      <c r="W387" s="195"/>
      <c r="X387" s="193"/>
      <c r="Z387" s="95"/>
    </row>
    <row r="388" spans="1:26" ht="15" customHeight="1" x14ac:dyDescent="0.25">
      <c r="A388" s="195"/>
      <c r="B388" s="195"/>
      <c r="C388" s="195"/>
      <c r="D388" s="194"/>
      <c r="U388" s="195"/>
      <c r="V388" s="195"/>
      <c r="W388" s="195"/>
      <c r="X388" s="194"/>
      <c r="Z388" s="95"/>
    </row>
    <row r="389" spans="1:26" ht="15" customHeight="1" x14ac:dyDescent="0.25">
      <c r="A389" s="195">
        <f t="shared" ref="A389:C389" si="123">A155</f>
        <v>0</v>
      </c>
      <c r="B389" s="195">
        <f t="shared" si="123"/>
        <v>0</v>
      </c>
      <c r="C389" s="195">
        <f t="shared" si="123"/>
        <v>0</v>
      </c>
      <c r="D389" s="192" t="e">
        <f t="shared" si="113"/>
        <v>#N/A</v>
      </c>
      <c r="U389" s="195">
        <f t="shared" ref="U389:X389" si="124">U155</f>
        <v>0</v>
      </c>
      <c r="V389" s="195">
        <f t="shared" si="124"/>
        <v>0</v>
      </c>
      <c r="W389" s="195">
        <f t="shared" si="124"/>
        <v>0</v>
      </c>
      <c r="X389" s="192" t="e">
        <f t="shared" si="124"/>
        <v>#N/A</v>
      </c>
      <c r="Z389" s="95"/>
    </row>
    <row r="390" spans="1:26" ht="15" customHeight="1" x14ac:dyDescent="0.25">
      <c r="A390" s="195"/>
      <c r="B390" s="195"/>
      <c r="C390" s="195"/>
      <c r="D390" s="193"/>
      <c r="U390" s="195"/>
      <c r="V390" s="195"/>
      <c r="W390" s="195"/>
      <c r="X390" s="193"/>
      <c r="Z390" s="95"/>
    </row>
    <row r="391" spans="1:26" ht="15" customHeight="1" x14ac:dyDescent="0.25">
      <c r="A391" s="195"/>
      <c r="B391" s="195"/>
      <c r="C391" s="195"/>
      <c r="D391" s="194"/>
      <c r="U391" s="195"/>
      <c r="V391" s="195"/>
      <c r="W391" s="195"/>
      <c r="X391" s="194"/>
      <c r="Z391" s="95"/>
    </row>
    <row r="392" spans="1:26" ht="15" customHeight="1" x14ac:dyDescent="0.25">
      <c r="A392" s="195">
        <f t="shared" ref="A392:D404" si="125">A158</f>
        <v>0</v>
      </c>
      <c r="B392" s="195">
        <f t="shared" si="125"/>
        <v>0</v>
      </c>
      <c r="C392" s="195">
        <f t="shared" si="125"/>
        <v>0</v>
      </c>
      <c r="D392" s="192" t="e">
        <f t="shared" si="125"/>
        <v>#N/A</v>
      </c>
      <c r="U392" s="195">
        <f t="shared" ref="U392:X392" si="126">U158</f>
        <v>0</v>
      </c>
      <c r="V392" s="195">
        <f t="shared" si="126"/>
        <v>0</v>
      </c>
      <c r="W392" s="195">
        <f t="shared" si="126"/>
        <v>0</v>
      </c>
      <c r="X392" s="192" t="e">
        <f t="shared" si="126"/>
        <v>#N/A</v>
      </c>
      <c r="Z392" s="95"/>
    </row>
    <row r="393" spans="1:26" ht="15" customHeight="1" x14ac:dyDescent="0.25">
      <c r="A393" s="195"/>
      <c r="B393" s="195"/>
      <c r="C393" s="195"/>
      <c r="D393" s="193"/>
      <c r="U393" s="195"/>
      <c r="V393" s="195"/>
      <c r="W393" s="195"/>
      <c r="X393" s="193"/>
      <c r="Z393" s="95"/>
    </row>
    <row r="394" spans="1:26" ht="15" customHeight="1" x14ac:dyDescent="0.25">
      <c r="A394" s="195"/>
      <c r="B394" s="195"/>
      <c r="C394" s="195"/>
      <c r="D394" s="194"/>
      <c r="U394" s="195"/>
      <c r="V394" s="195"/>
      <c r="W394" s="195"/>
      <c r="X394" s="194"/>
      <c r="Z394" s="95"/>
    </row>
    <row r="395" spans="1:26" ht="15" customHeight="1" x14ac:dyDescent="0.25">
      <c r="A395" s="195">
        <f t="shared" ref="A395:C395" si="127">A161</f>
        <v>0</v>
      </c>
      <c r="B395" s="195">
        <f t="shared" si="127"/>
        <v>0</v>
      </c>
      <c r="C395" s="195">
        <f t="shared" si="127"/>
        <v>0</v>
      </c>
      <c r="D395" s="192" t="e">
        <f t="shared" si="125"/>
        <v>#N/A</v>
      </c>
      <c r="U395" s="195">
        <f t="shared" ref="U395:X395" si="128">U161</f>
        <v>0</v>
      </c>
      <c r="V395" s="195">
        <f t="shared" si="128"/>
        <v>0</v>
      </c>
      <c r="W395" s="195">
        <f t="shared" si="128"/>
        <v>0</v>
      </c>
      <c r="X395" s="192" t="e">
        <f t="shared" si="128"/>
        <v>#N/A</v>
      </c>
      <c r="Z395" s="95"/>
    </row>
    <row r="396" spans="1:26" ht="15" customHeight="1" x14ac:dyDescent="0.25">
      <c r="A396" s="195"/>
      <c r="B396" s="195"/>
      <c r="C396" s="195"/>
      <c r="D396" s="193"/>
      <c r="U396" s="195"/>
      <c r="V396" s="195"/>
      <c r="W396" s="195"/>
      <c r="X396" s="193"/>
      <c r="Z396" s="95"/>
    </row>
    <row r="397" spans="1:26" ht="15" customHeight="1" x14ac:dyDescent="0.25">
      <c r="A397" s="195"/>
      <c r="B397" s="195"/>
      <c r="C397" s="195"/>
      <c r="D397" s="194"/>
      <c r="U397" s="195"/>
      <c r="V397" s="195"/>
      <c r="W397" s="195"/>
      <c r="X397" s="194"/>
      <c r="Z397" s="95"/>
    </row>
    <row r="398" spans="1:26" ht="15" customHeight="1" x14ac:dyDescent="0.25">
      <c r="A398" s="195">
        <f t="shared" ref="A398:C398" si="129">A164</f>
        <v>0</v>
      </c>
      <c r="B398" s="195">
        <f t="shared" si="129"/>
        <v>0</v>
      </c>
      <c r="C398" s="195">
        <f t="shared" si="129"/>
        <v>0</v>
      </c>
      <c r="D398" s="192" t="e">
        <f t="shared" si="125"/>
        <v>#N/A</v>
      </c>
      <c r="U398" s="195">
        <f t="shared" ref="U398:X398" si="130">U164</f>
        <v>0</v>
      </c>
      <c r="V398" s="195">
        <f t="shared" si="130"/>
        <v>0</v>
      </c>
      <c r="W398" s="195">
        <f t="shared" si="130"/>
        <v>0</v>
      </c>
      <c r="X398" s="192" t="e">
        <f t="shared" si="130"/>
        <v>#N/A</v>
      </c>
      <c r="Z398" s="95"/>
    </row>
    <row r="399" spans="1:26" ht="15" customHeight="1" x14ac:dyDescent="0.25">
      <c r="A399" s="195"/>
      <c r="B399" s="195"/>
      <c r="C399" s="195"/>
      <c r="D399" s="193"/>
      <c r="U399" s="195"/>
      <c r="V399" s="195"/>
      <c r="W399" s="195"/>
      <c r="X399" s="193"/>
      <c r="Z399" s="95"/>
    </row>
    <row r="400" spans="1:26" ht="15" customHeight="1" x14ac:dyDescent="0.25">
      <c r="A400" s="195"/>
      <c r="B400" s="195"/>
      <c r="C400" s="195"/>
      <c r="D400" s="194"/>
      <c r="U400" s="195"/>
      <c r="V400" s="195"/>
      <c r="W400" s="195"/>
      <c r="X400" s="194"/>
      <c r="Z400" s="95"/>
    </row>
    <row r="401" spans="1:26" ht="15" customHeight="1" x14ac:dyDescent="0.25">
      <c r="A401" s="195">
        <f t="shared" ref="A401:C401" si="131">A167</f>
        <v>0</v>
      </c>
      <c r="B401" s="195">
        <f t="shared" si="131"/>
        <v>0</v>
      </c>
      <c r="C401" s="195">
        <f t="shared" si="131"/>
        <v>0</v>
      </c>
      <c r="D401" s="192" t="e">
        <f t="shared" si="125"/>
        <v>#N/A</v>
      </c>
      <c r="U401" s="195">
        <f t="shared" ref="U401:X401" si="132">U167</f>
        <v>0</v>
      </c>
      <c r="V401" s="195">
        <f t="shared" si="132"/>
        <v>0</v>
      </c>
      <c r="W401" s="195">
        <f t="shared" si="132"/>
        <v>0</v>
      </c>
      <c r="X401" s="192" t="e">
        <f t="shared" si="132"/>
        <v>#N/A</v>
      </c>
      <c r="Z401" s="95"/>
    </row>
    <row r="402" spans="1:26" ht="15" customHeight="1" x14ac:dyDescent="0.25">
      <c r="A402" s="195"/>
      <c r="B402" s="195"/>
      <c r="C402" s="195"/>
      <c r="D402" s="193"/>
      <c r="U402" s="195"/>
      <c r="V402" s="195"/>
      <c r="W402" s="195"/>
      <c r="X402" s="193"/>
      <c r="Z402" s="95"/>
    </row>
    <row r="403" spans="1:26" ht="15" customHeight="1" x14ac:dyDescent="0.25">
      <c r="A403" s="195"/>
      <c r="B403" s="195"/>
      <c r="C403" s="195"/>
      <c r="D403" s="194"/>
      <c r="U403" s="195"/>
      <c r="V403" s="195"/>
      <c r="W403" s="195"/>
      <c r="X403" s="194"/>
      <c r="Z403" s="95"/>
    </row>
    <row r="404" spans="1:26" ht="15" customHeight="1" x14ac:dyDescent="0.25">
      <c r="A404" s="195">
        <f t="shared" ref="A404:C404" si="133">A170</f>
        <v>0</v>
      </c>
      <c r="B404" s="195">
        <f t="shared" si="133"/>
        <v>0</v>
      </c>
      <c r="C404" s="195">
        <f t="shared" si="133"/>
        <v>0</v>
      </c>
      <c r="D404" s="192" t="e">
        <f t="shared" si="125"/>
        <v>#N/A</v>
      </c>
      <c r="U404" s="195">
        <f t="shared" ref="U404:X404" si="134">U170</f>
        <v>0</v>
      </c>
      <c r="V404" s="195">
        <f t="shared" si="134"/>
        <v>0</v>
      </c>
      <c r="W404" s="195">
        <f t="shared" si="134"/>
        <v>0</v>
      </c>
      <c r="X404" s="192" t="e">
        <f t="shared" si="134"/>
        <v>#N/A</v>
      </c>
      <c r="Z404" s="95"/>
    </row>
    <row r="405" spans="1:26" ht="15" customHeight="1" x14ac:dyDescent="0.25">
      <c r="A405" s="195"/>
      <c r="B405" s="195"/>
      <c r="C405" s="195"/>
      <c r="D405" s="193"/>
      <c r="U405" s="195"/>
      <c r="V405" s="195"/>
      <c r="W405" s="195"/>
      <c r="X405" s="193"/>
      <c r="Z405" s="95"/>
    </row>
    <row r="406" spans="1:26" ht="15" customHeight="1" x14ac:dyDescent="0.25">
      <c r="A406" s="195"/>
      <c r="B406" s="195"/>
      <c r="C406" s="195"/>
      <c r="D406" s="194"/>
      <c r="U406" s="195"/>
      <c r="V406" s="195"/>
      <c r="W406" s="195"/>
      <c r="X406" s="194"/>
      <c r="Z406" s="95"/>
    </row>
    <row r="411" spans="1:26" x14ac:dyDescent="0.25">
      <c r="A411">
        <f>'Mapa final'!B55</f>
        <v>0</v>
      </c>
      <c r="U411">
        <f>'Mapa final'!V55</f>
        <v>0</v>
      </c>
    </row>
    <row r="419" spans="1:21" x14ac:dyDescent="0.25">
      <c r="A419">
        <f>'Mapa final'!B58</f>
        <v>0</v>
      </c>
      <c r="U419">
        <f>'Mapa final'!V58</f>
        <v>0</v>
      </c>
    </row>
    <row r="427" spans="1:21" x14ac:dyDescent="0.25">
      <c r="A427">
        <f>'Mapa final'!B61</f>
        <v>0</v>
      </c>
      <c r="U427">
        <f>'Mapa final'!V61</f>
        <v>0</v>
      </c>
    </row>
    <row r="435" spans="1:21" x14ac:dyDescent="0.25">
      <c r="A435" s="134"/>
      <c r="U435" s="134"/>
    </row>
    <row r="436" spans="1:21" x14ac:dyDescent="0.25">
      <c r="A436" s="134"/>
      <c r="U436" s="134"/>
    </row>
    <row r="437" spans="1:21" x14ac:dyDescent="0.25">
      <c r="A437" s="134"/>
      <c r="U437" s="134"/>
    </row>
    <row r="526" spans="1:24" s="115" customFormat="1" x14ac:dyDescent="0.25">
      <c r="A526"/>
      <c r="B526"/>
      <c r="C526"/>
      <c r="D526"/>
      <c r="F526" s="116"/>
      <c r="U526"/>
      <c r="V526"/>
      <c r="W526"/>
      <c r="X526"/>
    </row>
    <row r="603" spans="1:4" x14ac:dyDescent="0.25">
      <c r="A603" s="115"/>
      <c r="B603" s="115"/>
      <c r="C603" s="115"/>
      <c r="D603" s="115"/>
    </row>
    <row r="1128" spans="1:6" s="115" customFormat="1" x14ac:dyDescent="0.25">
      <c r="A1128"/>
      <c r="B1128"/>
      <c r="C1128"/>
      <c r="D1128"/>
      <c r="F1128" s="116"/>
    </row>
    <row r="1205" spans="1:4" x14ac:dyDescent="0.25">
      <c r="A1205" s="115"/>
      <c r="B1205" s="115"/>
      <c r="C1205" s="115"/>
      <c r="D1205" s="115"/>
    </row>
  </sheetData>
  <sortState xmlns:xlrd2="http://schemas.microsoft.com/office/spreadsheetml/2017/richdata2" ref="B3:B5">
    <sortCondition ref="B3"/>
  </sortState>
  <mergeCells count="686">
    <mergeCell ref="U401:U403"/>
    <mergeCell ref="V401:V403"/>
    <mergeCell ref="W401:W403"/>
    <mergeCell ref="X401:X403"/>
    <mergeCell ref="U404:U406"/>
    <mergeCell ref="V404:V406"/>
    <mergeCell ref="W404:W406"/>
    <mergeCell ref="X404:X406"/>
    <mergeCell ref="U395:U397"/>
    <mergeCell ref="V395:V397"/>
    <mergeCell ref="W395:W397"/>
    <mergeCell ref="X395:X397"/>
    <mergeCell ref="U398:U400"/>
    <mergeCell ref="V398:V400"/>
    <mergeCell ref="W398:W400"/>
    <mergeCell ref="X398:X400"/>
    <mergeCell ref="U389:U391"/>
    <mergeCell ref="V389:V391"/>
    <mergeCell ref="W389:W391"/>
    <mergeCell ref="X389:X391"/>
    <mergeCell ref="U392:U394"/>
    <mergeCell ref="V392:V394"/>
    <mergeCell ref="W392:W394"/>
    <mergeCell ref="X392:X394"/>
    <mergeCell ref="U383:U385"/>
    <mergeCell ref="V383:V385"/>
    <mergeCell ref="W383:W385"/>
    <mergeCell ref="X383:X385"/>
    <mergeCell ref="U386:U388"/>
    <mergeCell ref="V386:V388"/>
    <mergeCell ref="W386:W388"/>
    <mergeCell ref="X386:X388"/>
    <mergeCell ref="U377:U379"/>
    <mergeCell ref="V377:V379"/>
    <mergeCell ref="W377:W379"/>
    <mergeCell ref="X377:X379"/>
    <mergeCell ref="U380:U382"/>
    <mergeCell ref="V380:V382"/>
    <mergeCell ref="W380:W382"/>
    <mergeCell ref="X380:X382"/>
    <mergeCell ref="U371:U373"/>
    <mergeCell ref="V371:V373"/>
    <mergeCell ref="W371:W373"/>
    <mergeCell ref="X371:X373"/>
    <mergeCell ref="U374:U376"/>
    <mergeCell ref="V374:V376"/>
    <mergeCell ref="W374:W376"/>
    <mergeCell ref="X374:X376"/>
    <mergeCell ref="U365:U367"/>
    <mergeCell ref="V365:V367"/>
    <mergeCell ref="W365:W367"/>
    <mergeCell ref="X365:X367"/>
    <mergeCell ref="U368:U370"/>
    <mergeCell ref="V368:V370"/>
    <mergeCell ref="W368:W370"/>
    <mergeCell ref="X368:X370"/>
    <mergeCell ref="U359:U361"/>
    <mergeCell ref="V359:V361"/>
    <mergeCell ref="W359:W361"/>
    <mergeCell ref="X359:X361"/>
    <mergeCell ref="U362:U364"/>
    <mergeCell ref="V362:V364"/>
    <mergeCell ref="W362:W364"/>
    <mergeCell ref="X362:X364"/>
    <mergeCell ref="U353:U355"/>
    <mergeCell ref="V353:V355"/>
    <mergeCell ref="W353:W355"/>
    <mergeCell ref="X353:X355"/>
    <mergeCell ref="U356:U358"/>
    <mergeCell ref="V356:V358"/>
    <mergeCell ref="W356:W358"/>
    <mergeCell ref="X356:X358"/>
    <mergeCell ref="U347:U349"/>
    <mergeCell ref="V347:V349"/>
    <mergeCell ref="W347:W349"/>
    <mergeCell ref="X347:X349"/>
    <mergeCell ref="U350:U352"/>
    <mergeCell ref="V350:V352"/>
    <mergeCell ref="W350:W352"/>
    <mergeCell ref="X350:X352"/>
    <mergeCell ref="U341:U343"/>
    <mergeCell ref="V341:V343"/>
    <mergeCell ref="W341:W343"/>
    <mergeCell ref="X341:X343"/>
    <mergeCell ref="U344:U346"/>
    <mergeCell ref="V344:V346"/>
    <mergeCell ref="W344:W346"/>
    <mergeCell ref="X344:X346"/>
    <mergeCell ref="U323:U325"/>
    <mergeCell ref="V323:V325"/>
    <mergeCell ref="W323:W325"/>
    <mergeCell ref="X323:X325"/>
    <mergeCell ref="U332:U334"/>
    <mergeCell ref="V332:V334"/>
    <mergeCell ref="W332:W334"/>
    <mergeCell ref="X332:X334"/>
    <mergeCell ref="U305:U307"/>
    <mergeCell ref="V305:V307"/>
    <mergeCell ref="W305:W307"/>
    <mergeCell ref="X305:X307"/>
    <mergeCell ref="U314:U316"/>
    <mergeCell ref="V314:V316"/>
    <mergeCell ref="W314:W316"/>
    <mergeCell ref="X314:X316"/>
    <mergeCell ref="U287:U289"/>
    <mergeCell ref="V287:V289"/>
    <mergeCell ref="W287:W289"/>
    <mergeCell ref="X287:X289"/>
    <mergeCell ref="U296:U298"/>
    <mergeCell ref="V296:V298"/>
    <mergeCell ref="W296:W298"/>
    <mergeCell ref="X296:X298"/>
    <mergeCell ref="V269:V271"/>
    <mergeCell ref="W269:W271"/>
    <mergeCell ref="X269:X271"/>
    <mergeCell ref="U278:U280"/>
    <mergeCell ref="V278:V280"/>
    <mergeCell ref="W278:W280"/>
    <mergeCell ref="X278:X280"/>
    <mergeCell ref="W252:W254"/>
    <mergeCell ref="X252:X254"/>
    <mergeCell ref="U260:U262"/>
    <mergeCell ref="V260:V262"/>
    <mergeCell ref="W260:W262"/>
    <mergeCell ref="X260:X262"/>
    <mergeCell ref="W234:W236"/>
    <mergeCell ref="X234:X236"/>
    <mergeCell ref="U243:U245"/>
    <mergeCell ref="V243:V245"/>
    <mergeCell ref="W243:W245"/>
    <mergeCell ref="X243:X245"/>
    <mergeCell ref="W215:W217"/>
    <mergeCell ref="X215:X217"/>
    <mergeCell ref="U225:U227"/>
    <mergeCell ref="V225:V227"/>
    <mergeCell ref="W225:W227"/>
    <mergeCell ref="X225:X227"/>
    <mergeCell ref="D398:D400"/>
    <mergeCell ref="D401:D403"/>
    <mergeCell ref="D404:D406"/>
    <mergeCell ref="U215:U217"/>
    <mergeCell ref="V215:V217"/>
    <mergeCell ref="U234:U236"/>
    <mergeCell ref="V234:V236"/>
    <mergeCell ref="U252:U254"/>
    <mergeCell ref="V252:V254"/>
    <mergeCell ref="D377:D379"/>
    <mergeCell ref="D380:D382"/>
    <mergeCell ref="D383:D385"/>
    <mergeCell ref="D386:D388"/>
    <mergeCell ref="D389:D391"/>
    <mergeCell ref="D392:D394"/>
    <mergeCell ref="D359:D361"/>
    <mergeCell ref="D362:D364"/>
    <mergeCell ref="D365:D367"/>
    <mergeCell ref="D368:D370"/>
    <mergeCell ref="D371:D373"/>
    <mergeCell ref="D374:D376"/>
    <mergeCell ref="D341:D343"/>
    <mergeCell ref="D344:D346"/>
    <mergeCell ref="U269:U271"/>
    <mergeCell ref="D353:D355"/>
    <mergeCell ref="D356:D358"/>
    <mergeCell ref="D287:D289"/>
    <mergeCell ref="D296:D298"/>
    <mergeCell ref="D305:D307"/>
    <mergeCell ref="D314:D316"/>
    <mergeCell ref="D323:D325"/>
    <mergeCell ref="D332:D334"/>
    <mergeCell ref="D395:D397"/>
    <mergeCell ref="B404:B406"/>
    <mergeCell ref="C404:C406"/>
    <mergeCell ref="D215:D217"/>
    <mergeCell ref="D225:D227"/>
    <mergeCell ref="D234:D236"/>
    <mergeCell ref="D243:D245"/>
    <mergeCell ref="D252:D254"/>
    <mergeCell ref="D260:D262"/>
    <mergeCell ref="D269:D271"/>
    <mergeCell ref="D278:D280"/>
    <mergeCell ref="B395:B397"/>
    <mergeCell ref="C395:C397"/>
    <mergeCell ref="B377:B379"/>
    <mergeCell ref="C377:C379"/>
    <mergeCell ref="B359:B361"/>
    <mergeCell ref="C359:C361"/>
    <mergeCell ref="B341:B343"/>
    <mergeCell ref="C341:C343"/>
    <mergeCell ref="B287:B289"/>
    <mergeCell ref="C287:C289"/>
    <mergeCell ref="B234:B236"/>
    <mergeCell ref="C234:C236"/>
    <mergeCell ref="D347:D349"/>
    <mergeCell ref="D350:D352"/>
    <mergeCell ref="B398:B400"/>
    <mergeCell ref="C398:C400"/>
    <mergeCell ref="A401:A403"/>
    <mergeCell ref="B401:B403"/>
    <mergeCell ref="C401:C403"/>
    <mergeCell ref="B386:B388"/>
    <mergeCell ref="C386:C388"/>
    <mergeCell ref="A389:A391"/>
    <mergeCell ref="B389:B391"/>
    <mergeCell ref="C389:C391"/>
    <mergeCell ref="A392:A394"/>
    <mergeCell ref="B392:B394"/>
    <mergeCell ref="C392:C394"/>
    <mergeCell ref="A395:A397"/>
    <mergeCell ref="A386:A388"/>
    <mergeCell ref="B380:B382"/>
    <mergeCell ref="C380:C382"/>
    <mergeCell ref="A383:A385"/>
    <mergeCell ref="B383:B385"/>
    <mergeCell ref="C383:C385"/>
    <mergeCell ref="A368:A370"/>
    <mergeCell ref="B368:B370"/>
    <mergeCell ref="C368:C370"/>
    <mergeCell ref="B371:B373"/>
    <mergeCell ref="C371:C373"/>
    <mergeCell ref="A374:A376"/>
    <mergeCell ref="B374:B376"/>
    <mergeCell ref="C374:C376"/>
    <mergeCell ref="A377:A379"/>
    <mergeCell ref="B362:B364"/>
    <mergeCell ref="C362:C364"/>
    <mergeCell ref="A365:A367"/>
    <mergeCell ref="B365:B367"/>
    <mergeCell ref="C365:C367"/>
    <mergeCell ref="B350:B352"/>
    <mergeCell ref="C350:C352"/>
    <mergeCell ref="A353:A355"/>
    <mergeCell ref="B353:B355"/>
    <mergeCell ref="C353:C355"/>
    <mergeCell ref="A356:A358"/>
    <mergeCell ref="B356:B358"/>
    <mergeCell ref="C356:C358"/>
    <mergeCell ref="B344:B346"/>
    <mergeCell ref="C344:C346"/>
    <mergeCell ref="B347:B349"/>
    <mergeCell ref="C347:C349"/>
    <mergeCell ref="B314:B316"/>
    <mergeCell ref="C314:C316"/>
    <mergeCell ref="A323:A325"/>
    <mergeCell ref="B323:B325"/>
    <mergeCell ref="C323:C325"/>
    <mergeCell ref="A332:A334"/>
    <mergeCell ref="B332:B334"/>
    <mergeCell ref="C332:C334"/>
    <mergeCell ref="B296:B298"/>
    <mergeCell ref="C296:C298"/>
    <mergeCell ref="A305:A307"/>
    <mergeCell ref="B305:B307"/>
    <mergeCell ref="C305:C307"/>
    <mergeCell ref="B260:B262"/>
    <mergeCell ref="C260:C262"/>
    <mergeCell ref="A269:A271"/>
    <mergeCell ref="B269:B271"/>
    <mergeCell ref="C269:C271"/>
    <mergeCell ref="A278:A280"/>
    <mergeCell ref="B278:B280"/>
    <mergeCell ref="C278:C280"/>
    <mergeCell ref="B243:B245"/>
    <mergeCell ref="C243:C245"/>
    <mergeCell ref="A252:A254"/>
    <mergeCell ref="B252:B254"/>
    <mergeCell ref="C252:C254"/>
    <mergeCell ref="B215:B217"/>
    <mergeCell ref="C215:C217"/>
    <mergeCell ref="A225:A227"/>
    <mergeCell ref="B225:B227"/>
    <mergeCell ref="C225:C227"/>
    <mergeCell ref="A234:A236"/>
    <mergeCell ref="A404:A406"/>
    <mergeCell ref="A347:A349"/>
    <mergeCell ref="A371:A373"/>
    <mergeCell ref="A314:A316"/>
    <mergeCell ref="A341:A343"/>
    <mergeCell ref="A350:A352"/>
    <mergeCell ref="A359:A361"/>
    <mergeCell ref="A215:A217"/>
    <mergeCell ref="A287:A289"/>
    <mergeCell ref="A260:A262"/>
    <mergeCell ref="A243:A245"/>
    <mergeCell ref="A296:A298"/>
    <mergeCell ref="A344:A346"/>
    <mergeCell ref="A362:A364"/>
    <mergeCell ref="A380:A382"/>
    <mergeCell ref="A398:A400"/>
    <mergeCell ref="W209:W211"/>
    <mergeCell ref="X209:X211"/>
    <mergeCell ref="A60:F61"/>
    <mergeCell ref="H60:M61"/>
    <mergeCell ref="A209:A211"/>
    <mergeCell ref="B209:B211"/>
    <mergeCell ref="C209:C211"/>
    <mergeCell ref="D209:D211"/>
    <mergeCell ref="U209:U211"/>
    <mergeCell ref="V209:V211"/>
    <mergeCell ref="W203:W205"/>
    <mergeCell ref="X203:X205"/>
    <mergeCell ref="A206:A208"/>
    <mergeCell ref="B206:B208"/>
    <mergeCell ref="C206:C208"/>
    <mergeCell ref="D206:D208"/>
    <mergeCell ref="U206:U208"/>
    <mergeCell ref="V206:V208"/>
    <mergeCell ref="W206:W208"/>
    <mergeCell ref="X206:X208"/>
    <mergeCell ref="A203:A205"/>
    <mergeCell ref="B203:B205"/>
    <mergeCell ref="C203:C205"/>
    <mergeCell ref="D203:D205"/>
    <mergeCell ref="U203:U205"/>
    <mergeCell ref="V203:V205"/>
    <mergeCell ref="W197:W199"/>
    <mergeCell ref="X197:X199"/>
    <mergeCell ref="A200:A202"/>
    <mergeCell ref="B200:B202"/>
    <mergeCell ref="C200:C202"/>
    <mergeCell ref="D200:D202"/>
    <mergeCell ref="U200:U202"/>
    <mergeCell ref="V200:V202"/>
    <mergeCell ref="W200:W202"/>
    <mergeCell ref="X200:X202"/>
    <mergeCell ref="A197:A199"/>
    <mergeCell ref="B197:B199"/>
    <mergeCell ref="C197:C199"/>
    <mergeCell ref="D197:D199"/>
    <mergeCell ref="U197:U199"/>
    <mergeCell ref="V197:V199"/>
    <mergeCell ref="W191:W193"/>
    <mergeCell ref="X191:X193"/>
    <mergeCell ref="A194:A196"/>
    <mergeCell ref="B194:B196"/>
    <mergeCell ref="C194:C196"/>
    <mergeCell ref="D194:D196"/>
    <mergeCell ref="U194:U196"/>
    <mergeCell ref="V194:V196"/>
    <mergeCell ref="W194:W196"/>
    <mergeCell ref="X194:X196"/>
    <mergeCell ref="A191:A193"/>
    <mergeCell ref="B191:B193"/>
    <mergeCell ref="C191:C193"/>
    <mergeCell ref="D191:D193"/>
    <mergeCell ref="U191:U193"/>
    <mergeCell ref="V191:V193"/>
    <mergeCell ref="W185:W187"/>
    <mergeCell ref="X185:X187"/>
    <mergeCell ref="A188:A190"/>
    <mergeCell ref="B188:B190"/>
    <mergeCell ref="C188:C190"/>
    <mergeCell ref="D188:D190"/>
    <mergeCell ref="U188:U190"/>
    <mergeCell ref="V188:V190"/>
    <mergeCell ref="W188:W190"/>
    <mergeCell ref="X188:X190"/>
    <mergeCell ref="A185:A187"/>
    <mergeCell ref="B185:B187"/>
    <mergeCell ref="C185:C187"/>
    <mergeCell ref="D185:D187"/>
    <mergeCell ref="U185:U187"/>
    <mergeCell ref="V185:V187"/>
    <mergeCell ref="W179:W181"/>
    <mergeCell ref="X179:X181"/>
    <mergeCell ref="A182:A184"/>
    <mergeCell ref="B182:B184"/>
    <mergeCell ref="C182:C184"/>
    <mergeCell ref="D182:D184"/>
    <mergeCell ref="U182:U184"/>
    <mergeCell ref="V182:V184"/>
    <mergeCell ref="W182:W184"/>
    <mergeCell ref="X182:X184"/>
    <mergeCell ref="A179:A181"/>
    <mergeCell ref="B179:B181"/>
    <mergeCell ref="C179:C181"/>
    <mergeCell ref="D179:D181"/>
    <mergeCell ref="U179:U181"/>
    <mergeCell ref="V179:V181"/>
    <mergeCell ref="W173:W175"/>
    <mergeCell ref="X173:X175"/>
    <mergeCell ref="A176:A178"/>
    <mergeCell ref="B176:B178"/>
    <mergeCell ref="C176:C178"/>
    <mergeCell ref="D176:D178"/>
    <mergeCell ref="U176:U178"/>
    <mergeCell ref="V176:V178"/>
    <mergeCell ref="W176:W178"/>
    <mergeCell ref="X176:X178"/>
    <mergeCell ref="A173:A175"/>
    <mergeCell ref="B173:B175"/>
    <mergeCell ref="C173:C175"/>
    <mergeCell ref="D173:D175"/>
    <mergeCell ref="U173:U175"/>
    <mergeCell ref="V173:V175"/>
    <mergeCell ref="W167:W169"/>
    <mergeCell ref="X167:X169"/>
    <mergeCell ref="A170:A172"/>
    <mergeCell ref="B170:B172"/>
    <mergeCell ref="C170:C172"/>
    <mergeCell ref="D170:D172"/>
    <mergeCell ref="U170:U172"/>
    <mergeCell ref="V170:V172"/>
    <mergeCell ref="W170:W172"/>
    <mergeCell ref="X170:X172"/>
    <mergeCell ref="A167:A169"/>
    <mergeCell ref="B167:B169"/>
    <mergeCell ref="C167:C169"/>
    <mergeCell ref="D167:D169"/>
    <mergeCell ref="U167:U169"/>
    <mergeCell ref="V167:V169"/>
    <mergeCell ref="W161:W163"/>
    <mergeCell ref="X161:X163"/>
    <mergeCell ref="A164:A166"/>
    <mergeCell ref="B164:B166"/>
    <mergeCell ref="C164:C166"/>
    <mergeCell ref="D164:D166"/>
    <mergeCell ref="U164:U166"/>
    <mergeCell ref="V164:V166"/>
    <mergeCell ref="W164:W166"/>
    <mergeCell ref="X164:X166"/>
    <mergeCell ref="A161:A163"/>
    <mergeCell ref="B161:B163"/>
    <mergeCell ref="C161:C163"/>
    <mergeCell ref="D161:D163"/>
    <mergeCell ref="U161:U163"/>
    <mergeCell ref="V161:V163"/>
    <mergeCell ref="W155:W157"/>
    <mergeCell ref="X155:X157"/>
    <mergeCell ref="A158:A160"/>
    <mergeCell ref="B158:B160"/>
    <mergeCell ref="C158:C160"/>
    <mergeCell ref="D158:D160"/>
    <mergeCell ref="U158:U160"/>
    <mergeCell ref="V158:V160"/>
    <mergeCell ref="W158:W160"/>
    <mergeCell ref="X158:X160"/>
    <mergeCell ref="A155:A157"/>
    <mergeCell ref="B155:B157"/>
    <mergeCell ref="C155:C157"/>
    <mergeCell ref="D155:D157"/>
    <mergeCell ref="U155:U157"/>
    <mergeCell ref="V155:V157"/>
    <mergeCell ref="W149:W151"/>
    <mergeCell ref="X149:X151"/>
    <mergeCell ref="A152:A154"/>
    <mergeCell ref="B152:B154"/>
    <mergeCell ref="C152:C154"/>
    <mergeCell ref="D152:D154"/>
    <mergeCell ref="U152:U154"/>
    <mergeCell ref="V152:V154"/>
    <mergeCell ref="W152:W154"/>
    <mergeCell ref="X152:X154"/>
    <mergeCell ref="A149:A151"/>
    <mergeCell ref="B149:B151"/>
    <mergeCell ref="C149:C151"/>
    <mergeCell ref="D149:D151"/>
    <mergeCell ref="U149:U151"/>
    <mergeCell ref="V149:V151"/>
    <mergeCell ref="W143:W145"/>
    <mergeCell ref="X143:X145"/>
    <mergeCell ref="A146:A148"/>
    <mergeCell ref="B146:B148"/>
    <mergeCell ref="C146:C148"/>
    <mergeCell ref="D146:D148"/>
    <mergeCell ref="U146:U148"/>
    <mergeCell ref="V146:V148"/>
    <mergeCell ref="W146:W148"/>
    <mergeCell ref="X146:X148"/>
    <mergeCell ref="A143:A145"/>
    <mergeCell ref="B143:B145"/>
    <mergeCell ref="C143:C145"/>
    <mergeCell ref="D143:D145"/>
    <mergeCell ref="U143:U145"/>
    <mergeCell ref="V143:V145"/>
    <mergeCell ref="W137:W139"/>
    <mergeCell ref="X137:X139"/>
    <mergeCell ref="A140:A142"/>
    <mergeCell ref="B140:B142"/>
    <mergeCell ref="C140:C142"/>
    <mergeCell ref="D140:D142"/>
    <mergeCell ref="U140:U142"/>
    <mergeCell ref="V140:V142"/>
    <mergeCell ref="W140:W142"/>
    <mergeCell ref="X140:X142"/>
    <mergeCell ref="A137:A139"/>
    <mergeCell ref="B137:B139"/>
    <mergeCell ref="C137:C139"/>
    <mergeCell ref="D137:D139"/>
    <mergeCell ref="U137:U139"/>
    <mergeCell ref="V137:V139"/>
    <mergeCell ref="W131:W133"/>
    <mergeCell ref="X131:X133"/>
    <mergeCell ref="A134:A136"/>
    <mergeCell ref="B134:B136"/>
    <mergeCell ref="C134:C136"/>
    <mergeCell ref="D134:D136"/>
    <mergeCell ref="U134:U136"/>
    <mergeCell ref="V134:V136"/>
    <mergeCell ref="W134:W136"/>
    <mergeCell ref="X134:X136"/>
    <mergeCell ref="A131:A133"/>
    <mergeCell ref="B131:B133"/>
    <mergeCell ref="C131:C133"/>
    <mergeCell ref="D131:D133"/>
    <mergeCell ref="U131:U133"/>
    <mergeCell ref="V131:V133"/>
    <mergeCell ref="W125:W127"/>
    <mergeCell ref="X125:X127"/>
    <mergeCell ref="A128:A130"/>
    <mergeCell ref="B128:B130"/>
    <mergeCell ref="C128:C130"/>
    <mergeCell ref="D128:D130"/>
    <mergeCell ref="U128:U130"/>
    <mergeCell ref="V128:V130"/>
    <mergeCell ref="W128:W130"/>
    <mergeCell ref="X128:X130"/>
    <mergeCell ref="A125:A127"/>
    <mergeCell ref="B125:B127"/>
    <mergeCell ref="C125:C127"/>
    <mergeCell ref="D125:D127"/>
    <mergeCell ref="U125:U127"/>
    <mergeCell ref="V125:V127"/>
    <mergeCell ref="W119:W121"/>
    <mergeCell ref="X119:X121"/>
    <mergeCell ref="A122:A124"/>
    <mergeCell ref="B122:B124"/>
    <mergeCell ref="C122:C124"/>
    <mergeCell ref="D122:D124"/>
    <mergeCell ref="U122:U124"/>
    <mergeCell ref="V122:V124"/>
    <mergeCell ref="W122:W124"/>
    <mergeCell ref="X122:X124"/>
    <mergeCell ref="A119:A121"/>
    <mergeCell ref="B119:B121"/>
    <mergeCell ref="C119:C121"/>
    <mergeCell ref="D119:D121"/>
    <mergeCell ref="U119:U121"/>
    <mergeCell ref="V119:V121"/>
    <mergeCell ref="W113:W115"/>
    <mergeCell ref="X113:X115"/>
    <mergeCell ref="A116:A118"/>
    <mergeCell ref="B116:B118"/>
    <mergeCell ref="C116:C118"/>
    <mergeCell ref="D116:D118"/>
    <mergeCell ref="U116:U118"/>
    <mergeCell ref="V116:V118"/>
    <mergeCell ref="W116:W118"/>
    <mergeCell ref="X116:X118"/>
    <mergeCell ref="A113:A115"/>
    <mergeCell ref="B113:B115"/>
    <mergeCell ref="C113:C115"/>
    <mergeCell ref="D113:D115"/>
    <mergeCell ref="U113:U115"/>
    <mergeCell ref="V113:V115"/>
    <mergeCell ref="A107:A109"/>
    <mergeCell ref="B107:B109"/>
    <mergeCell ref="C107:C109"/>
    <mergeCell ref="D107:D109"/>
    <mergeCell ref="A110:A112"/>
    <mergeCell ref="B110:B112"/>
    <mergeCell ref="C110:C112"/>
    <mergeCell ref="D110:D112"/>
    <mergeCell ref="A101:A103"/>
    <mergeCell ref="B101:B103"/>
    <mergeCell ref="C101:C103"/>
    <mergeCell ref="D101:D103"/>
    <mergeCell ref="A104:A106"/>
    <mergeCell ref="B104:B106"/>
    <mergeCell ref="C104:C106"/>
    <mergeCell ref="D104:D106"/>
    <mergeCell ref="A95:A97"/>
    <mergeCell ref="B95:B97"/>
    <mergeCell ref="C95:C97"/>
    <mergeCell ref="D95:D97"/>
    <mergeCell ref="A98:A100"/>
    <mergeCell ref="B98:B100"/>
    <mergeCell ref="C98:C100"/>
    <mergeCell ref="D98:D100"/>
    <mergeCell ref="A89:A91"/>
    <mergeCell ref="B89:B91"/>
    <mergeCell ref="C89:C91"/>
    <mergeCell ref="D89:D91"/>
    <mergeCell ref="A92:A94"/>
    <mergeCell ref="B92:B94"/>
    <mergeCell ref="C92:C94"/>
    <mergeCell ref="D92:D94"/>
    <mergeCell ref="A83:A85"/>
    <mergeCell ref="B83:B85"/>
    <mergeCell ref="C83:C85"/>
    <mergeCell ref="D83:D85"/>
    <mergeCell ref="A86:A88"/>
    <mergeCell ref="B86:B88"/>
    <mergeCell ref="C86:C88"/>
    <mergeCell ref="D86:D88"/>
    <mergeCell ref="A77:A79"/>
    <mergeCell ref="B77:B79"/>
    <mergeCell ref="C77:C79"/>
    <mergeCell ref="D77:D79"/>
    <mergeCell ref="A80:A82"/>
    <mergeCell ref="B80:B82"/>
    <mergeCell ref="C80:C82"/>
    <mergeCell ref="D80:D82"/>
    <mergeCell ref="U104:U106"/>
    <mergeCell ref="U107:U109"/>
    <mergeCell ref="U110:U112"/>
    <mergeCell ref="A65:A67"/>
    <mergeCell ref="B65:B67"/>
    <mergeCell ref="C65:C67"/>
    <mergeCell ref="D65:D67"/>
    <mergeCell ref="A68:A70"/>
    <mergeCell ref="B68:B70"/>
    <mergeCell ref="C68:C70"/>
    <mergeCell ref="U86:U88"/>
    <mergeCell ref="U89:U91"/>
    <mergeCell ref="U92:U94"/>
    <mergeCell ref="U95:U97"/>
    <mergeCell ref="U98:U100"/>
    <mergeCell ref="U101:U103"/>
    <mergeCell ref="D68:D70"/>
    <mergeCell ref="A71:A73"/>
    <mergeCell ref="B71:B73"/>
    <mergeCell ref="C71:C73"/>
    <mergeCell ref="D71:D73"/>
    <mergeCell ref="A74:A76"/>
    <mergeCell ref="B74:B76"/>
    <mergeCell ref="C74:C76"/>
    <mergeCell ref="V110:V112"/>
    <mergeCell ref="W110:W112"/>
    <mergeCell ref="X110:X112"/>
    <mergeCell ref="U65:U67"/>
    <mergeCell ref="U68:U70"/>
    <mergeCell ref="U71:U73"/>
    <mergeCell ref="U74:U76"/>
    <mergeCell ref="U77:U79"/>
    <mergeCell ref="U80:U82"/>
    <mergeCell ref="U83:U85"/>
    <mergeCell ref="V104:V106"/>
    <mergeCell ref="W104:W106"/>
    <mergeCell ref="X104:X106"/>
    <mergeCell ref="V107:V109"/>
    <mergeCell ref="W107:W109"/>
    <mergeCell ref="X107:X109"/>
    <mergeCell ref="V98:V100"/>
    <mergeCell ref="W98:W100"/>
    <mergeCell ref="X98:X100"/>
    <mergeCell ref="V101:V103"/>
    <mergeCell ref="W101:W103"/>
    <mergeCell ref="X101:X103"/>
    <mergeCell ref="V92:V94"/>
    <mergeCell ref="W92:W94"/>
    <mergeCell ref="X92:X94"/>
    <mergeCell ref="V95:V97"/>
    <mergeCell ref="W95:W97"/>
    <mergeCell ref="X95:X97"/>
    <mergeCell ref="V86:V88"/>
    <mergeCell ref="W86:W88"/>
    <mergeCell ref="X86:X88"/>
    <mergeCell ref="V89:V91"/>
    <mergeCell ref="W89:W91"/>
    <mergeCell ref="X89:X91"/>
    <mergeCell ref="B33:C33"/>
    <mergeCell ref="W65:W67"/>
    <mergeCell ref="V65:V67"/>
    <mergeCell ref="X65:X67"/>
    <mergeCell ref="V80:V82"/>
    <mergeCell ref="W80:W82"/>
    <mergeCell ref="X80:X82"/>
    <mergeCell ref="V83:V85"/>
    <mergeCell ref="W83:W85"/>
    <mergeCell ref="X83:X85"/>
    <mergeCell ref="V74:V76"/>
    <mergeCell ref="W74:W76"/>
    <mergeCell ref="X74:X76"/>
    <mergeCell ref="V77:V79"/>
    <mergeCell ref="W77:W79"/>
    <mergeCell ref="X77:X79"/>
    <mergeCell ref="D74:D76"/>
    <mergeCell ref="K13:L13"/>
    <mergeCell ref="M13:N13"/>
    <mergeCell ref="V68:V70"/>
    <mergeCell ref="W68:W70"/>
    <mergeCell ref="X68:X70"/>
    <mergeCell ref="V71:V73"/>
    <mergeCell ref="W71:W73"/>
    <mergeCell ref="X71:X73"/>
    <mergeCell ref="E33:F33"/>
  </mergeCells>
  <phoneticPr fontId="65" type="noConversion"/>
  <conditionalFormatting sqref="D65 D68 D71 D74 D77 D80 D83 D86 D89 D92 D95 D98 D101 D104 D107 D110 D113 D116 D119 D122 D125 D128 D131 D134 D137 D140 D143 D146 D149 D152 D155 D158 D161 D164 D167 D170 D173 D176 D179 D182 D185 D188 D191 D194 D197 D200 D203 D206 D209">
    <cfRule type="cellIs" dxfId="82" priority="25" operator="equal">
      <formula>"Extremo"</formula>
    </cfRule>
    <cfRule type="cellIs" dxfId="81" priority="26" operator="equal">
      <formula>"Alto"</formula>
    </cfRule>
    <cfRule type="cellIs" dxfId="80" priority="27" operator="equal">
      <formula>"Moderado"</formula>
    </cfRule>
    <cfRule type="cellIs" dxfId="79" priority="28" operator="equal">
      <formula>"Bajo"</formula>
    </cfRule>
  </conditionalFormatting>
  <conditionalFormatting sqref="D215 D225 D234 D243 D252">
    <cfRule type="cellIs" dxfId="78" priority="21" operator="equal">
      <formula>"Extremo"</formula>
    </cfRule>
    <cfRule type="cellIs" dxfId="77" priority="22" operator="equal">
      <formula>"Alto"</formula>
    </cfRule>
    <cfRule type="cellIs" dxfId="76" priority="23" operator="equal">
      <formula>"Moderado"</formula>
    </cfRule>
    <cfRule type="cellIs" dxfId="75" priority="24" operator="equal">
      <formula>"Bajo"</formula>
    </cfRule>
  </conditionalFormatting>
  <conditionalFormatting sqref="D260 D269 D278 D287 D296 D305 D314 D323 D332 D341 D344 D347 D350 D353 D356 D359 D362 D365 D368 D371 D374 D377 D380 D383 D386 D389 D392 D395 D398 D401 D404">
    <cfRule type="cellIs" dxfId="74" priority="17" operator="equal">
      <formula>"Extremo"</formula>
    </cfRule>
    <cfRule type="cellIs" dxfId="73" priority="18" operator="equal">
      <formula>"Alto"</formula>
    </cfRule>
    <cfRule type="cellIs" dxfId="72" priority="19" operator="equal">
      <formula>"Moderado"</formula>
    </cfRule>
    <cfRule type="cellIs" dxfId="71" priority="20" operator="equal">
      <formula>"Bajo"</formula>
    </cfRule>
  </conditionalFormatting>
  <conditionalFormatting sqref="X65 X68 X71 X74 X77 X80 X83 X86 X89 X92 X95 X98 X101 X104 X107 X110 X113 X116 X119 X122 X125 X128 X131 X134 X137 X140 X143 X146 X149 X152 X155 X158 X161 X164 X167 X170 X173 X176 X179 X182 X185 X188 X191 X194 X197 X200 X203 X206 X209">
    <cfRule type="cellIs" dxfId="70" priority="29" operator="equal">
      <formula>"Extremo"</formula>
    </cfRule>
    <cfRule type="cellIs" dxfId="69" priority="30" operator="equal">
      <formula>"Alto"</formula>
    </cfRule>
    <cfRule type="cellIs" dxfId="68" priority="31" operator="equal">
      <formula>"Moderado"</formula>
    </cfRule>
    <cfRule type="cellIs" dxfId="67" priority="32" operator="equal">
      <formula>"Bajo"</formula>
    </cfRule>
  </conditionalFormatting>
  <conditionalFormatting sqref="X215 X225 X234 X243 X252">
    <cfRule type="cellIs" dxfId="66" priority="5" operator="equal">
      <formula>"Extremo"</formula>
    </cfRule>
    <cfRule type="cellIs" dxfId="65" priority="6" operator="equal">
      <formula>"Alto"</formula>
    </cfRule>
    <cfRule type="cellIs" dxfId="64" priority="7" operator="equal">
      <formula>"Moderado"</formula>
    </cfRule>
    <cfRule type="cellIs" dxfId="63" priority="8" operator="equal">
      <formula>"Bajo"</formula>
    </cfRule>
  </conditionalFormatting>
  <conditionalFormatting sqref="X260 X269 X278 X287 X296 X305 X314 X323 X332 X341 X344 X347 X350 X353 X356 X359 X362 X365 X368 X371 X374 X377 X380 X383 X386 X389 X392 X395 X398 X401 X404">
    <cfRule type="cellIs" dxfId="62" priority="1" operator="equal">
      <formula>"Extremo"</formula>
    </cfRule>
    <cfRule type="cellIs" dxfId="61" priority="2" operator="equal">
      <formula>"Alto"</formula>
    </cfRule>
    <cfRule type="cellIs" dxfId="60" priority="3" operator="equal">
      <formula>"Moderado"</formula>
    </cfRule>
    <cfRule type="cellIs" dxfId="59" priority="4" operator="equal">
      <formula>"Bajo"</formula>
    </cfRule>
  </conditionalFormatting>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002060"/>
    <pageSetUpPr fitToPage="1"/>
  </sheetPr>
  <dimension ref="A3:BV1042823"/>
  <sheetViews>
    <sheetView showGridLines="0" tabSelected="1" view="pageBreakPreview" zoomScale="78" zoomScaleNormal="78" zoomScaleSheetLayoutView="78" workbookViewId="0"/>
  </sheetViews>
  <sheetFormatPr baseColWidth="10" defaultColWidth="11.42578125" defaultRowHeight="16.5" outlineLevelCol="1" x14ac:dyDescent="0.3"/>
  <cols>
    <col min="1" max="1" width="5.28515625" style="69" customWidth="1"/>
    <col min="2" max="2" width="10.5703125" style="84" customWidth="1"/>
    <col min="3" max="3" width="17.140625" style="84" customWidth="1"/>
    <col min="4" max="4" width="19.5703125" style="84" customWidth="1"/>
    <col min="5" max="5" width="22.42578125" style="84" customWidth="1"/>
    <col min="6" max="6" width="38.5703125" style="69" customWidth="1"/>
    <col min="7" max="7" width="21.42578125" style="85" customWidth="1"/>
    <col min="8" max="8" width="25.7109375" style="69" customWidth="1" outlineLevel="1"/>
    <col min="9" max="9" width="18.5703125" style="69" customWidth="1" outlineLevel="1"/>
    <col min="10" max="10" width="8.5703125" style="69" customWidth="1" outlineLevel="1"/>
    <col min="11" max="11" width="21.42578125" style="69" customWidth="1" outlineLevel="1"/>
    <col min="12" max="12" width="16.5703125" style="69" customWidth="1" outlineLevel="1"/>
    <col min="13" max="13" width="8.5703125" style="69" customWidth="1" outlineLevel="1"/>
    <col min="14" max="14" width="21.42578125" style="69" customWidth="1" outlineLevel="1"/>
    <col min="15" max="15" width="10" style="69" customWidth="1"/>
    <col min="16" max="16" width="93.5703125" style="69" customWidth="1"/>
    <col min="17" max="17" width="8.7109375" style="69" customWidth="1" outlineLevel="1"/>
    <col min="18" max="18" width="8.7109375" style="100" customWidth="1" outlineLevel="1"/>
    <col min="19" max="20" width="8.7109375" style="69" customWidth="1" outlineLevel="1"/>
    <col min="21" max="21" width="8.7109375" style="100" customWidth="1" outlineLevel="1"/>
    <col min="22" max="22" width="8.7109375" style="69" customWidth="1" outlineLevel="1"/>
    <col min="23" max="23" width="8.7109375" style="100" customWidth="1" outlineLevel="1"/>
    <col min="24" max="24" width="8.7109375" style="69" customWidth="1" outlineLevel="1"/>
    <col min="25" max="25" width="8.7109375" style="100" customWidth="1" outlineLevel="1"/>
    <col min="26" max="26" width="8.7109375" style="69" customWidth="1" outlineLevel="1"/>
    <col min="27" max="27" width="8.7109375" style="100" customWidth="1" outlineLevel="1"/>
    <col min="28" max="28" width="8.7109375" style="69" customWidth="1" outlineLevel="1"/>
    <col min="29" max="29" width="21.42578125" style="69" customWidth="1" outlineLevel="1"/>
    <col min="30" max="30" width="12.7109375" style="69" customWidth="1" outlineLevel="1"/>
    <col min="31" max="31" width="12.7109375" style="106" customWidth="1" outlineLevel="1"/>
    <col min="32" max="32" width="21.42578125" style="69" customWidth="1" outlineLevel="1"/>
    <col min="33" max="34" width="12.7109375" style="69" customWidth="1" outlineLevel="1"/>
    <col min="35" max="35" width="21.42578125" style="69" customWidth="1"/>
    <col min="36" max="36" width="12.7109375" style="69" customWidth="1"/>
    <col min="37" max="37" width="104.7109375" style="69" customWidth="1"/>
    <col min="38" max="38" width="18.85546875" style="69" customWidth="1"/>
    <col min="39" max="39" width="22.28515625" style="69" customWidth="1"/>
    <col min="40" max="40" width="20.28515625" style="69" customWidth="1"/>
    <col min="41" max="42" width="21" style="69" customWidth="1"/>
    <col min="43" max="43" width="2.5703125" style="69" customWidth="1"/>
    <col min="44" max="80" width="11.42578125" style="69" customWidth="1"/>
    <col min="81" max="16384" width="11.42578125" style="69"/>
  </cols>
  <sheetData>
    <row r="3" spans="1:74" s="68" customFormat="1" ht="37.5" customHeight="1" x14ac:dyDescent="0.3">
      <c r="B3" s="146"/>
      <c r="C3" s="147"/>
      <c r="D3" s="147"/>
      <c r="E3" s="147"/>
      <c r="F3" s="148"/>
      <c r="G3" s="329" t="s">
        <v>312</v>
      </c>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1"/>
      <c r="AM3" s="300" t="s">
        <v>331</v>
      </c>
      <c r="AN3" s="301"/>
      <c r="AO3" s="301"/>
      <c r="AP3" s="302"/>
    </row>
    <row r="4" spans="1:74" s="68" customFormat="1" ht="37.5" customHeight="1" x14ac:dyDescent="0.3">
      <c r="B4" s="149"/>
      <c r="C4" s="150"/>
      <c r="D4" s="150"/>
      <c r="E4" s="150"/>
      <c r="F4" s="151"/>
      <c r="G4" s="332"/>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4"/>
      <c r="AM4" s="303"/>
      <c r="AN4" s="304"/>
      <c r="AO4" s="304"/>
      <c r="AP4" s="305"/>
    </row>
    <row r="5" spans="1:74" s="68" customFormat="1" ht="37.5" customHeight="1" x14ac:dyDescent="0.3">
      <c r="B5" s="152"/>
      <c r="C5" s="153"/>
      <c r="D5" s="153"/>
      <c r="E5" s="153"/>
      <c r="F5" s="154"/>
      <c r="G5" s="335"/>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7"/>
      <c r="AM5" s="306"/>
      <c r="AN5" s="307"/>
      <c r="AO5" s="307"/>
      <c r="AP5" s="308"/>
    </row>
    <row r="6" spans="1:74" x14ac:dyDescent="0.3">
      <c r="B6" s="70" t="s">
        <v>326</v>
      </c>
      <c r="C6" s="71"/>
      <c r="D6" s="70"/>
      <c r="E6" s="70"/>
      <c r="F6" s="70"/>
      <c r="G6" s="72"/>
      <c r="H6" s="73"/>
      <c r="I6" s="73"/>
      <c r="J6" s="73"/>
      <c r="K6" s="73"/>
      <c r="L6" s="73"/>
      <c r="M6" s="73"/>
      <c r="N6" s="73"/>
      <c r="O6" s="73"/>
      <c r="P6" s="73"/>
      <c r="Q6" s="73"/>
      <c r="R6" s="97"/>
      <c r="S6" s="73"/>
      <c r="T6" s="73"/>
      <c r="U6" s="97"/>
      <c r="V6" s="73"/>
      <c r="W6" s="97"/>
      <c r="X6" s="73"/>
      <c r="Y6" s="97"/>
      <c r="Z6" s="73"/>
      <c r="AA6" s="97"/>
      <c r="AB6" s="73"/>
      <c r="AC6" s="73"/>
      <c r="AD6" s="73"/>
      <c r="AE6" s="105"/>
      <c r="AF6" s="73"/>
      <c r="AG6" s="73"/>
      <c r="AH6" s="73"/>
      <c r="AI6" s="73"/>
      <c r="AJ6" s="73"/>
      <c r="AK6" s="73"/>
      <c r="AL6" s="73"/>
      <c r="AM6" s="73"/>
      <c r="AN6" s="73"/>
      <c r="AO6" s="73"/>
      <c r="AP6" s="73"/>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row>
    <row r="7" spans="1:74" ht="60.75" customHeight="1" x14ac:dyDescent="0.3">
      <c r="B7" s="339" t="s">
        <v>25</v>
      </c>
      <c r="C7" s="339"/>
      <c r="D7" s="318" t="s">
        <v>303</v>
      </c>
      <c r="E7" s="318"/>
      <c r="F7" s="318"/>
      <c r="G7" s="318"/>
      <c r="H7" s="108" t="s">
        <v>217</v>
      </c>
      <c r="I7" s="319" t="s">
        <v>306</v>
      </c>
      <c r="J7" s="320"/>
      <c r="K7" s="320"/>
      <c r="L7" s="320"/>
      <c r="M7" s="320"/>
      <c r="N7" s="321"/>
      <c r="O7" s="315"/>
      <c r="P7" s="317" t="s">
        <v>299</v>
      </c>
      <c r="Q7" s="317"/>
      <c r="R7" s="317"/>
      <c r="S7" s="317"/>
      <c r="T7" s="317"/>
      <c r="U7" s="317"/>
      <c r="V7" s="317"/>
      <c r="W7" s="317"/>
      <c r="X7" s="317"/>
      <c r="Y7" s="317"/>
      <c r="Z7" s="317"/>
      <c r="AA7" s="317"/>
      <c r="AB7" s="317"/>
      <c r="AC7" s="317"/>
      <c r="AD7" s="317"/>
      <c r="AE7" s="317"/>
      <c r="AF7" s="317"/>
      <c r="AG7" s="317"/>
      <c r="AH7" s="317"/>
      <c r="AI7" s="317"/>
      <c r="AJ7" s="74"/>
      <c r="AK7" s="322" t="s">
        <v>300</v>
      </c>
      <c r="AL7" s="323"/>
      <c r="AM7" s="324"/>
      <c r="AN7" s="243" t="s">
        <v>301</v>
      </c>
      <c r="AO7" s="244"/>
      <c r="AP7" s="245"/>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row>
    <row r="8" spans="1:74" ht="44.25" customHeight="1" x14ac:dyDescent="0.3">
      <c r="B8" s="339" t="s">
        <v>26</v>
      </c>
      <c r="C8" s="339"/>
      <c r="D8" s="340" t="s">
        <v>302</v>
      </c>
      <c r="E8" s="340"/>
      <c r="F8" s="340"/>
      <c r="G8" s="340"/>
      <c r="H8" s="340"/>
      <c r="I8" s="340"/>
      <c r="J8" s="340"/>
      <c r="K8" s="340"/>
      <c r="L8" s="340"/>
      <c r="M8" s="340"/>
      <c r="N8" s="340"/>
      <c r="O8" s="316"/>
      <c r="P8" s="317"/>
      <c r="Q8" s="317"/>
      <c r="R8" s="317"/>
      <c r="S8" s="317"/>
      <c r="T8" s="317"/>
      <c r="U8" s="317"/>
      <c r="V8" s="317"/>
      <c r="W8" s="317"/>
      <c r="X8" s="317"/>
      <c r="Y8" s="317"/>
      <c r="Z8" s="317"/>
      <c r="AA8" s="317"/>
      <c r="AB8" s="317"/>
      <c r="AC8" s="317"/>
      <c r="AD8" s="317"/>
      <c r="AE8" s="317"/>
      <c r="AF8" s="317"/>
      <c r="AG8" s="317"/>
      <c r="AH8" s="317"/>
      <c r="AI8" s="317"/>
      <c r="AJ8" s="75"/>
      <c r="AK8" s="325"/>
      <c r="AL8" s="326"/>
      <c r="AM8" s="327"/>
      <c r="AN8" s="246"/>
      <c r="AO8" s="247"/>
      <c r="AP8" s="24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row>
    <row r="9" spans="1:74" ht="8.25" customHeight="1" x14ac:dyDescent="0.3">
      <c r="B9" s="309"/>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1"/>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row>
    <row r="10" spans="1:74" ht="48.95" customHeight="1" x14ac:dyDescent="0.3">
      <c r="B10" s="341" t="s">
        <v>27</v>
      </c>
      <c r="C10" s="341"/>
      <c r="D10" s="341"/>
      <c r="E10" s="341"/>
      <c r="F10" s="341"/>
      <c r="G10" s="341"/>
      <c r="H10" s="341"/>
      <c r="I10" s="342" t="s">
        <v>28</v>
      </c>
      <c r="J10" s="342"/>
      <c r="K10" s="342"/>
      <c r="L10" s="342"/>
      <c r="M10" s="342"/>
      <c r="N10" s="342"/>
      <c r="O10" s="296" t="s">
        <v>29</v>
      </c>
      <c r="P10" s="297"/>
      <c r="Q10" s="297"/>
      <c r="R10" s="297"/>
      <c r="S10" s="297"/>
      <c r="T10" s="297"/>
      <c r="U10" s="297"/>
      <c r="V10" s="297"/>
      <c r="W10" s="297"/>
      <c r="X10" s="297"/>
      <c r="Y10" s="297"/>
      <c r="Z10" s="297"/>
      <c r="AA10" s="297"/>
      <c r="AB10" s="298"/>
      <c r="AC10" s="338" t="s">
        <v>132</v>
      </c>
      <c r="AD10" s="338"/>
      <c r="AE10" s="338"/>
      <c r="AF10" s="338"/>
      <c r="AG10" s="338"/>
      <c r="AH10" s="338"/>
      <c r="AI10" s="338"/>
      <c r="AJ10" s="338"/>
      <c r="AK10" s="281" t="s">
        <v>186</v>
      </c>
      <c r="AL10" s="282"/>
      <c r="AM10" s="282"/>
      <c r="AN10" s="282"/>
      <c r="AO10" s="282"/>
      <c r="AP10" s="283"/>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row>
    <row r="11" spans="1:74" ht="22.5" customHeight="1" x14ac:dyDescent="0.3">
      <c r="B11" s="343" t="s">
        <v>133</v>
      </c>
      <c r="C11" s="280" t="s">
        <v>135</v>
      </c>
      <c r="D11" s="280" t="s">
        <v>179</v>
      </c>
      <c r="E11" s="280" t="s">
        <v>180</v>
      </c>
      <c r="F11" s="280" t="s">
        <v>218</v>
      </c>
      <c r="G11" s="280" t="s">
        <v>134</v>
      </c>
      <c r="H11" s="328" t="s">
        <v>181</v>
      </c>
      <c r="I11" s="289" t="s">
        <v>30</v>
      </c>
      <c r="J11" s="290" t="s">
        <v>31</v>
      </c>
      <c r="K11" s="289" t="s">
        <v>143</v>
      </c>
      <c r="L11" s="289" t="s">
        <v>32</v>
      </c>
      <c r="M11" s="290" t="s">
        <v>31</v>
      </c>
      <c r="N11" s="289" t="s">
        <v>15</v>
      </c>
      <c r="O11" s="284" t="s">
        <v>182</v>
      </c>
      <c r="P11" s="289" t="s">
        <v>219</v>
      </c>
      <c r="Q11" s="291" t="s">
        <v>33</v>
      </c>
      <c r="R11" s="292"/>
      <c r="S11" s="292"/>
      <c r="T11" s="292"/>
      <c r="U11" s="292"/>
      <c r="V11" s="292"/>
      <c r="W11" s="292"/>
      <c r="X11" s="292"/>
      <c r="Y11" s="292"/>
      <c r="Z11" s="292"/>
      <c r="AA11" s="292"/>
      <c r="AB11" s="293"/>
      <c r="AC11" s="285" t="s">
        <v>85</v>
      </c>
      <c r="AD11" s="294" t="s">
        <v>250</v>
      </c>
      <c r="AE11" s="287" t="s">
        <v>31</v>
      </c>
      <c r="AF11" s="285" t="s">
        <v>34</v>
      </c>
      <c r="AG11" s="294" t="s">
        <v>250</v>
      </c>
      <c r="AH11" s="285" t="s">
        <v>31</v>
      </c>
      <c r="AI11" s="285" t="s">
        <v>138</v>
      </c>
      <c r="AJ11" s="294" t="s">
        <v>20</v>
      </c>
      <c r="AK11" s="280" t="s">
        <v>220</v>
      </c>
      <c r="AL11" s="280" t="s">
        <v>137</v>
      </c>
      <c r="AM11" s="280" t="s">
        <v>139</v>
      </c>
      <c r="AN11" s="312" t="s">
        <v>187</v>
      </c>
      <c r="AO11" s="313"/>
      <c r="AP11" s="314"/>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row>
    <row r="12" spans="1:74" s="79" customFormat="1" ht="120.6" customHeight="1" x14ac:dyDescent="0.25">
      <c r="A12" s="76"/>
      <c r="B12" s="344"/>
      <c r="C12" s="199"/>
      <c r="D12" s="280"/>
      <c r="E12" s="280"/>
      <c r="F12" s="199"/>
      <c r="G12" s="280"/>
      <c r="H12" s="328"/>
      <c r="I12" s="289"/>
      <c r="J12" s="290"/>
      <c r="K12" s="289"/>
      <c r="L12" s="290"/>
      <c r="M12" s="290"/>
      <c r="N12" s="289"/>
      <c r="O12" s="284"/>
      <c r="P12" s="289"/>
      <c r="Q12" s="140" t="s">
        <v>35</v>
      </c>
      <c r="R12" s="155" t="s">
        <v>31</v>
      </c>
      <c r="S12" s="141" t="s">
        <v>159</v>
      </c>
      <c r="T12" s="140" t="s">
        <v>36</v>
      </c>
      <c r="U12" s="155" t="s">
        <v>31</v>
      </c>
      <c r="V12" s="140" t="s">
        <v>38</v>
      </c>
      <c r="W12" s="155" t="s">
        <v>31</v>
      </c>
      <c r="X12" s="140" t="s">
        <v>39</v>
      </c>
      <c r="Y12" s="155" t="s">
        <v>31</v>
      </c>
      <c r="Z12" s="140" t="s">
        <v>40</v>
      </c>
      <c r="AA12" s="155" t="s">
        <v>31</v>
      </c>
      <c r="AB12" s="140" t="s">
        <v>37</v>
      </c>
      <c r="AC12" s="286"/>
      <c r="AD12" s="295"/>
      <c r="AE12" s="288"/>
      <c r="AF12" s="286"/>
      <c r="AG12" s="295"/>
      <c r="AH12" s="286"/>
      <c r="AI12" s="286"/>
      <c r="AJ12" s="295"/>
      <c r="AK12" s="280"/>
      <c r="AL12" s="280"/>
      <c r="AM12" s="280"/>
      <c r="AN12" s="77" t="s">
        <v>188</v>
      </c>
      <c r="AO12" s="77" t="s">
        <v>141</v>
      </c>
      <c r="AP12" s="77" t="s">
        <v>189</v>
      </c>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row>
    <row r="13" spans="1:74" s="80" customFormat="1" ht="96" customHeight="1" x14ac:dyDescent="0.25">
      <c r="B13" s="201" t="s">
        <v>268</v>
      </c>
      <c r="C13" s="261" t="s">
        <v>86</v>
      </c>
      <c r="D13" s="276" t="s">
        <v>235</v>
      </c>
      <c r="E13" s="276" t="s">
        <v>236</v>
      </c>
      <c r="F13" s="219" t="str">
        <f>+CONCATENATE("Posibilidad de afectación ",LOWER(C13)," por ",LOWER(D13)," debido a ",LOWER(E13))</f>
        <v>Posibilidad de afectación reputacional por hallazgos detectados en la auditoria fiscal debido a deficiencia en la gestión.</v>
      </c>
      <c r="G13" s="261" t="s">
        <v>222</v>
      </c>
      <c r="H13" s="215" t="s">
        <v>229</v>
      </c>
      <c r="I13" s="212" t="str">
        <f>IFERROR(VLOOKUP(J13,DATOS!$I$27:$J$31,2),"")</f>
        <v>Alta</v>
      </c>
      <c r="J13" s="207">
        <f>IFERROR(VLOOKUP(H13,DATOS!$H$27:$I$31,2,0),"")</f>
        <v>0.8</v>
      </c>
      <c r="K13" s="207" t="s">
        <v>148</v>
      </c>
      <c r="L13" s="210" t="str">
        <f>IFERROR(VLOOKUP(M13,DATOS!$I$35:$J$39,2),"")</f>
        <v>Catastrófico</v>
      </c>
      <c r="M13" s="207">
        <f>IFERROR(IF(K13=$K$1042818,20%,IF(K13=$K$1042819,40%,IF(OR(K13=$K$1042820,),60%,IF(OR(K13=$K$1042821,),80%,IF(OR(K13=$K$1042822),100%," "))))),"")</f>
        <v>1</v>
      </c>
      <c r="N13" s="204" t="str">
        <f>IFERROR(DATOS!D65,"")</f>
        <v>Extremo</v>
      </c>
      <c r="O13" s="142" t="s">
        <v>183</v>
      </c>
      <c r="P13" s="143" t="s">
        <v>198</v>
      </c>
      <c r="Q13" s="87" t="s">
        <v>74</v>
      </c>
      <c r="R13" s="98">
        <f>IFERROR(VLOOKUP(Q13,DATOS!$E$13:$F$28,2,0),"")</f>
        <v>0.25</v>
      </c>
      <c r="S13" s="96" t="str">
        <f>IFERROR(VLOOKUP(Q13,DATOS!$E$13:$G$16,3,0),"")</f>
        <v>Probabilidad</v>
      </c>
      <c r="T13" s="87" t="s">
        <v>78</v>
      </c>
      <c r="U13" s="98">
        <f>IFERROR(VLOOKUP(T13,DATOS!$E$13:$F$28,2,0),"")</f>
        <v>0.05</v>
      </c>
      <c r="V13" s="87" t="s">
        <v>79</v>
      </c>
      <c r="W13" s="98">
        <f>IFERROR(VLOOKUP(V13,DATOS!$E$13:$F$28,2,0),"")</f>
        <v>0.1</v>
      </c>
      <c r="X13" s="87" t="s">
        <v>81</v>
      </c>
      <c r="Y13" s="98">
        <f>IFERROR(VLOOKUP(X13,DATOS!$E$13:$F$28,2,0),"")</f>
        <v>0.05</v>
      </c>
      <c r="Z13" s="87" t="s">
        <v>83</v>
      </c>
      <c r="AA13" s="98">
        <f>IFERROR(VLOOKUP(Z13,DATOS!$E$13:$F$28,2,0),"")</f>
        <v>0.1</v>
      </c>
      <c r="AB13" s="63">
        <f t="shared" ref="AB13:AB27" si="0">IF(AA13="",0,SUM(R13,U13,W13,Y13,AA13))</f>
        <v>0.55000000000000004</v>
      </c>
      <c r="AC13" s="249" t="str">
        <f>IFERROR(VLOOKUP(AE13,DATOS!$B$34:$C$38,2,TRUE),"")</f>
        <v>Muy Baja</v>
      </c>
      <c r="AD13" s="102">
        <f>IFERROR(IF(S13=DATOS!$G$16,DATOS!$C$28,J13-(J13*AB13)),"")</f>
        <v>0.36</v>
      </c>
      <c r="AE13" s="189">
        <f>IFERROR(MIN(AD13:AD15),"")</f>
        <v>0.18</v>
      </c>
      <c r="AF13" s="249" t="str">
        <f>IFERROR(VLOOKUP(AH13,DATOS!$E$34:$F$38,2,TRUE),"")</f>
        <v>Mayor</v>
      </c>
      <c r="AG13" s="102" t="str">
        <f>IFERROR(IF(S13=DATOS!$G$15,DATOS!$C$28,M13-(M13*AB13)),"")</f>
        <v>NA</v>
      </c>
      <c r="AH13" s="189">
        <f>IFERROR(IF(AND(AG13=DATOS!$C$28,AG14=DATOS!$C$28,AG15=DATOS!$C$28),M13,MIN(AG13:AG15)),"")</f>
        <v>0.65</v>
      </c>
      <c r="AI13" s="192" t="str">
        <f>IFERROR(DATOS!X65,"")</f>
        <v>Alto</v>
      </c>
      <c r="AJ13" s="255" t="str">
        <f>IFERROR(IF(AI13=" "," ",IF(OR(AI13="Bajo",AI13="Moderado"),"Aceptar","Reducir (compartir o mitigar)")),"")</f>
        <v>Reducir (compartir o mitigar)</v>
      </c>
      <c r="AK13" s="225"/>
      <c r="AL13" s="225"/>
      <c r="AM13" s="225"/>
      <c r="AN13" s="225"/>
      <c r="AO13" s="225"/>
      <c r="AP13" s="252"/>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row>
    <row r="14" spans="1:74" s="80" customFormat="1" ht="96" customHeight="1" x14ac:dyDescent="0.25">
      <c r="B14" s="202"/>
      <c r="C14" s="262"/>
      <c r="D14" s="277"/>
      <c r="E14" s="277"/>
      <c r="F14" s="220"/>
      <c r="G14" s="262"/>
      <c r="H14" s="216"/>
      <c r="I14" s="213"/>
      <c r="J14" s="208"/>
      <c r="K14" s="208"/>
      <c r="L14" s="210"/>
      <c r="M14" s="208"/>
      <c r="N14" s="205"/>
      <c r="O14" s="142" t="s">
        <v>184</v>
      </c>
      <c r="P14" s="143" t="s">
        <v>199</v>
      </c>
      <c r="Q14" s="87" t="s">
        <v>75</v>
      </c>
      <c r="R14" s="98">
        <f>IFERROR(VLOOKUP(Q14,DATOS!$E$13:$F$28,2,0),"")</f>
        <v>0.2</v>
      </c>
      <c r="S14" s="96" t="str">
        <f>IFERROR(VLOOKUP(Q14,DATOS!$E$13:$G$16,3,0),"")</f>
        <v>Probabilidad</v>
      </c>
      <c r="T14" s="87" t="s">
        <v>78</v>
      </c>
      <c r="U14" s="98">
        <f>IFERROR(VLOOKUP(T14,DATOS!$E$13:$F$28,2,0),"")</f>
        <v>0.05</v>
      </c>
      <c r="V14" s="87" t="s">
        <v>79</v>
      </c>
      <c r="W14" s="98">
        <f>IFERROR(VLOOKUP(V14,DATOS!$E$13:$F$28,2,0),"")</f>
        <v>0.1</v>
      </c>
      <c r="X14" s="87" t="s">
        <v>81</v>
      </c>
      <c r="Y14" s="98">
        <f>IFERROR(VLOOKUP(X14,DATOS!$E$13:$F$28,2,0),"")</f>
        <v>0.05</v>
      </c>
      <c r="Z14" s="87" t="s">
        <v>83</v>
      </c>
      <c r="AA14" s="98">
        <f>IFERROR(VLOOKUP(Z14,DATOS!$E$13:$F$28,2,0),"")</f>
        <v>0.1</v>
      </c>
      <c r="AB14" s="63">
        <f t="shared" si="0"/>
        <v>0.5</v>
      </c>
      <c r="AC14" s="250"/>
      <c r="AD14" s="102">
        <f>IFERROR(IF(S14=DATOS!$G$16,DATOS!$C$28,IF(AD13=DATOS!$C$28,J13-(J13*AB14),AD13-(AD13*AB14))),"")</f>
        <v>0.18</v>
      </c>
      <c r="AE14" s="190"/>
      <c r="AF14" s="250"/>
      <c r="AG14" s="102" t="str">
        <f>IFERROR(IF(S14=DATOS!$G$15,DATOS!$C$28,IF(AG13=DATOS!$C$28,M13-(M13*AB14),AG13-(AG13*AB14))),"")</f>
        <v>NA</v>
      </c>
      <c r="AH14" s="190"/>
      <c r="AI14" s="193"/>
      <c r="AJ14" s="256"/>
      <c r="AK14" s="226"/>
      <c r="AL14" s="226"/>
      <c r="AM14" s="226"/>
      <c r="AN14" s="226"/>
      <c r="AO14" s="226"/>
      <c r="AP14" s="252"/>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row>
    <row r="15" spans="1:74" s="80" customFormat="1" ht="96" customHeight="1" x14ac:dyDescent="0.25">
      <c r="B15" s="203"/>
      <c r="C15" s="263"/>
      <c r="D15" s="278"/>
      <c r="E15" s="278"/>
      <c r="F15" s="221"/>
      <c r="G15" s="263"/>
      <c r="H15" s="217"/>
      <c r="I15" s="214"/>
      <c r="J15" s="209"/>
      <c r="K15" s="209"/>
      <c r="L15" s="210"/>
      <c r="M15" s="209"/>
      <c r="N15" s="206"/>
      <c r="O15" s="142" t="s">
        <v>185</v>
      </c>
      <c r="P15" s="143" t="s">
        <v>200</v>
      </c>
      <c r="Q15" s="87" t="s">
        <v>76</v>
      </c>
      <c r="R15" s="98">
        <f>IFERROR(VLOOKUP(Q15,DATOS!$E$13:$F$28,2,0),"")</f>
        <v>0.05</v>
      </c>
      <c r="S15" s="96" t="str">
        <f>IFERROR(VLOOKUP(Q15,DATOS!$E$13:$G$16,3,0),"")</f>
        <v>Impacto</v>
      </c>
      <c r="T15" s="87" t="s">
        <v>78</v>
      </c>
      <c r="U15" s="98">
        <f>IFERROR(VLOOKUP(T15,DATOS!$E$13:$F$28,2,0),"")</f>
        <v>0.05</v>
      </c>
      <c r="V15" s="87" t="s">
        <v>79</v>
      </c>
      <c r="W15" s="98">
        <f>IFERROR(VLOOKUP(V15,DATOS!$E$13:$F$28,2,0),"")</f>
        <v>0.1</v>
      </c>
      <c r="X15" s="87" t="s">
        <v>81</v>
      </c>
      <c r="Y15" s="98">
        <f>IFERROR(VLOOKUP(X15,DATOS!$E$13:$F$28,2,0),"")</f>
        <v>0.05</v>
      </c>
      <c r="Z15" s="87" t="s">
        <v>83</v>
      </c>
      <c r="AA15" s="98">
        <f>IFERROR(VLOOKUP(Z15,DATOS!$E$13:$F$28,2,0),"")</f>
        <v>0.1</v>
      </c>
      <c r="AB15" s="63">
        <f t="shared" si="0"/>
        <v>0.35</v>
      </c>
      <c r="AC15" s="251"/>
      <c r="AD15" s="102" t="str">
        <f>IFERROR(IF(AB15=0,DATOS!$C$28,IFERROR(IF(S15=DATOS!$G$16,DATOS!$C$28,IF(AD14=DATOS!$C$28,AD13-(AD13*AB15),IF(AD13=DATOS!$C$28,AD14-(AD14*AB15),IF(AND(AD14=DATOS!$C$28,AD13=DATOS!$C$28),J13-(J13*AB15),AD14-(AD14*AB15))))),"")),"")</f>
        <v>NA</v>
      </c>
      <c r="AE15" s="191"/>
      <c r="AF15" s="251"/>
      <c r="AG15" s="102">
        <f>IFERROR(IF(S15=DATOS!$G$15,DATOS!$C$28,IF(AND(AG14=DATOS!$C$28,AG13=DATOS!$C$28),M13-(M13*AB15),IF(AG13=DATOS!$C$28,AG14-(AG14*AB15),IF(AG14=DATOS!$C$28,AG13-(AG13*AB15),(AG14-(AG14*AB15)))))),"")</f>
        <v>0.65</v>
      </c>
      <c r="AH15" s="191"/>
      <c r="AI15" s="194"/>
      <c r="AJ15" s="257"/>
      <c r="AK15" s="227"/>
      <c r="AL15" s="227"/>
      <c r="AM15" s="227"/>
      <c r="AN15" s="227"/>
      <c r="AO15" s="227"/>
      <c r="AP15" s="252"/>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row>
    <row r="16" spans="1:74" ht="98.25" customHeight="1" x14ac:dyDescent="0.3">
      <c r="B16" s="201" t="s">
        <v>269</v>
      </c>
      <c r="C16" s="261" t="s">
        <v>86</v>
      </c>
      <c r="D16" s="258" t="s">
        <v>237</v>
      </c>
      <c r="E16" s="258" t="s">
        <v>238</v>
      </c>
      <c r="F16" s="219" t="str">
        <f t="shared" ref="F16" si="1">+CONCATENATE("Posibilidad de afectación ",LOWER(C16)," por ",LOWER(D16)," debido a ",LOWER(E16))</f>
        <v>Posibilidad de afectación reputacional por ineficacia en planes de mejoramiento producto de auditorías internas o externas debido a ausencia de gestión o recurrencia del incumplimiento.</v>
      </c>
      <c r="G16" s="261" t="s">
        <v>223</v>
      </c>
      <c r="H16" s="261" t="s">
        <v>231</v>
      </c>
      <c r="I16" s="212" t="str">
        <f>IFERROR(VLOOKUP(J16,DATOS!$I$27:$J$31,2),"")</f>
        <v>Muy Baja</v>
      </c>
      <c r="J16" s="207">
        <f>IFERROR(VLOOKUP(H16,DATOS!$H$27:$I$31,2,0),"")</f>
        <v>0.2</v>
      </c>
      <c r="K16" s="207" t="s">
        <v>145</v>
      </c>
      <c r="L16" s="210" t="str">
        <f>IFERROR(VLOOKUP(M16,DATOS!$I$35:$J$39,2),"")</f>
        <v>Menor</v>
      </c>
      <c r="M16" s="207">
        <f t="shared" ref="M16" si="2">IFERROR(IF(K16=$K$1042818,20%,IF(K16=$K$1042819,40%,IF(OR(K16=$K$1042820,),60%,IF(OR(K16=$K$1042821,),80%,IF(OR(K16=$K$1042822),100%," "))))),"")</f>
        <v>0.4</v>
      </c>
      <c r="N16" s="204" t="str">
        <f>IFERROR(DATOS!D68,"")</f>
        <v>Bajo</v>
      </c>
      <c r="O16" s="142" t="s">
        <v>183</v>
      </c>
      <c r="P16" s="143" t="s">
        <v>201</v>
      </c>
      <c r="Q16" s="87" t="s">
        <v>74</v>
      </c>
      <c r="R16" s="98">
        <f>IFERROR(VLOOKUP(Q16,DATOS!$E$13:$F$28,2,0),"")</f>
        <v>0.25</v>
      </c>
      <c r="S16" s="96" t="str">
        <f>IFERROR(VLOOKUP(Q16,DATOS!$E$13:$G$16,3,0),"")</f>
        <v>Probabilidad</v>
      </c>
      <c r="T16" s="87" t="s">
        <v>78</v>
      </c>
      <c r="U16" s="98">
        <f>IFERROR(VLOOKUP(T16,DATOS!$E$13:$F$28,2,0),"")</f>
        <v>0.05</v>
      </c>
      <c r="V16" s="87" t="s">
        <v>79</v>
      </c>
      <c r="W16" s="98">
        <f>IFERROR(VLOOKUP(V16,DATOS!$E$13:$F$28,2,0),"")</f>
        <v>0.1</v>
      </c>
      <c r="X16" s="87" t="s">
        <v>81</v>
      </c>
      <c r="Y16" s="98">
        <f>IFERROR(VLOOKUP(X16,DATOS!$E$13:$F$28,2,0),"")</f>
        <v>0.05</v>
      </c>
      <c r="Z16" s="87" t="s">
        <v>83</v>
      </c>
      <c r="AA16" s="98">
        <f>IFERROR(VLOOKUP(Z16,DATOS!$E$13:$F$28,2,0),"")</f>
        <v>0.1</v>
      </c>
      <c r="AB16" s="63">
        <f t="shared" ref="AB16:AB20" si="3">IF(AA16="",0,SUM(R16,U16,W16,Y16,AA16))</f>
        <v>0.55000000000000004</v>
      </c>
      <c r="AC16" s="249" t="str">
        <f>IFERROR(VLOOKUP(AE16,DATOS!$B$34:$C$38,2,TRUE),"")</f>
        <v>Muy Baja</v>
      </c>
      <c r="AD16" s="102">
        <f>IFERROR(IF(S16=DATOS!$G$16,DATOS!$C$28,J16-(J16*AB16)),"")</f>
        <v>0.09</v>
      </c>
      <c r="AE16" s="189">
        <f t="shared" ref="AE16" si="4">IFERROR(MIN(AD16:AD18),"")</f>
        <v>4.4999999999999998E-2</v>
      </c>
      <c r="AF16" s="249" t="str">
        <f>IFERROR(VLOOKUP(AH16,DATOS!$E$34:$F$38,2,TRUE),"")</f>
        <v>Menor</v>
      </c>
      <c r="AG16" s="102" t="str">
        <f>IFERROR(IF(S16=DATOS!$G$15,DATOS!$C$28,M16-(M16*AB16)),"")</f>
        <v>NA</v>
      </c>
      <c r="AH16" s="189">
        <f>IFERROR(IF(AND(AG16=DATOS!$C$28,AG17=DATOS!$C$28,AG18=DATOS!$C$28),M16,MIN(AG16:AG18)),"")</f>
        <v>0.26</v>
      </c>
      <c r="AI16" s="192" t="str">
        <f>IFERROR(DATOS!X68,"")</f>
        <v>Bajo</v>
      </c>
      <c r="AJ16" s="255" t="str">
        <f t="shared" ref="AJ16" si="5">IFERROR(IF(AI16=" "," ",IF(OR(AI16="Bajo",AI16="Moderado"),"Aceptar","Reducir (compartir o mitigar)")),"")</f>
        <v>Aceptar</v>
      </c>
      <c r="AK16" s="225" t="s">
        <v>327</v>
      </c>
      <c r="AL16" s="253"/>
      <c r="AM16" s="225"/>
      <c r="AN16" s="225"/>
      <c r="AO16" s="225"/>
      <c r="AP16" s="254"/>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row>
    <row r="17" spans="2:74" ht="98.25" customHeight="1" x14ac:dyDescent="0.3">
      <c r="B17" s="202"/>
      <c r="C17" s="262"/>
      <c r="D17" s="259"/>
      <c r="E17" s="259"/>
      <c r="F17" s="220"/>
      <c r="G17" s="262"/>
      <c r="H17" s="262"/>
      <c r="I17" s="213"/>
      <c r="J17" s="208"/>
      <c r="K17" s="208"/>
      <c r="L17" s="210"/>
      <c r="M17" s="208"/>
      <c r="N17" s="205"/>
      <c r="O17" s="142" t="s">
        <v>184</v>
      </c>
      <c r="P17" s="143" t="s">
        <v>202</v>
      </c>
      <c r="Q17" s="87" t="s">
        <v>75</v>
      </c>
      <c r="R17" s="98">
        <f>IFERROR(VLOOKUP(Q17,DATOS!$E$13:$F$28,2,0),"")</f>
        <v>0.2</v>
      </c>
      <c r="S17" s="96" t="str">
        <f>IFERROR(VLOOKUP(Q17,DATOS!$E$13:$G$16,3,0),"")</f>
        <v>Probabilidad</v>
      </c>
      <c r="T17" s="87" t="s">
        <v>78</v>
      </c>
      <c r="U17" s="98">
        <f>IFERROR(VLOOKUP(T17,DATOS!$E$13:$F$28,2,0),"")</f>
        <v>0.05</v>
      </c>
      <c r="V17" s="87" t="s">
        <v>79</v>
      </c>
      <c r="W17" s="98">
        <f>IFERROR(VLOOKUP(V17,DATOS!$E$13:$F$28,2,0),"")</f>
        <v>0.1</v>
      </c>
      <c r="X17" s="87" t="s">
        <v>81</v>
      </c>
      <c r="Y17" s="98">
        <f>IFERROR(VLOOKUP(X17,DATOS!$E$13:$F$28,2,0),"")</f>
        <v>0.05</v>
      </c>
      <c r="Z17" s="87" t="s">
        <v>83</v>
      </c>
      <c r="AA17" s="98">
        <f>IFERROR(VLOOKUP(Z17,DATOS!$E$13:$F$28,2,0),"")</f>
        <v>0.1</v>
      </c>
      <c r="AB17" s="63">
        <f t="shared" si="3"/>
        <v>0.5</v>
      </c>
      <c r="AC17" s="250"/>
      <c r="AD17" s="102">
        <f>IFERROR(IF(S17=DATOS!$G$16,DATOS!$C$28,IF(AD16=DATOS!$C$28,J16-(J16*AB17),AD16-(AD16*AB17))),"")</f>
        <v>4.4999999999999998E-2</v>
      </c>
      <c r="AE17" s="190"/>
      <c r="AF17" s="250"/>
      <c r="AG17" s="102" t="str">
        <f>IFERROR(IF(S17=DATOS!$G$15,DATOS!$C$28,IF(AG16=DATOS!$C$28,M16-(M16*AB17),AG16-(AG16*AB17))),"")</f>
        <v>NA</v>
      </c>
      <c r="AH17" s="190"/>
      <c r="AI17" s="193"/>
      <c r="AJ17" s="256"/>
      <c r="AK17" s="226"/>
      <c r="AL17" s="253"/>
      <c r="AM17" s="226"/>
      <c r="AN17" s="226"/>
      <c r="AO17" s="226"/>
      <c r="AP17" s="254"/>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row>
    <row r="18" spans="2:74" ht="88.5" customHeight="1" x14ac:dyDescent="0.3">
      <c r="B18" s="203"/>
      <c r="C18" s="263"/>
      <c r="D18" s="260"/>
      <c r="E18" s="260"/>
      <c r="F18" s="221"/>
      <c r="G18" s="263"/>
      <c r="H18" s="263"/>
      <c r="I18" s="214"/>
      <c r="J18" s="209"/>
      <c r="K18" s="209"/>
      <c r="L18" s="210"/>
      <c r="M18" s="209"/>
      <c r="N18" s="206"/>
      <c r="O18" s="142" t="s">
        <v>185</v>
      </c>
      <c r="P18" s="143" t="s">
        <v>272</v>
      </c>
      <c r="Q18" s="87" t="s">
        <v>76</v>
      </c>
      <c r="R18" s="98">
        <f>IFERROR(VLOOKUP(Q18,DATOS!$E$13:$F$28,2,0),"")</f>
        <v>0.05</v>
      </c>
      <c r="S18" s="96" t="str">
        <f>IFERROR(VLOOKUP(Q18,DATOS!$E$13:$G$16,3,0),"")</f>
        <v>Impacto</v>
      </c>
      <c r="T18" s="87" t="s">
        <v>78</v>
      </c>
      <c r="U18" s="98">
        <f>IFERROR(VLOOKUP(T18,DATOS!$E$13:$F$28,2,0),"")</f>
        <v>0.05</v>
      </c>
      <c r="V18" s="87" t="s">
        <v>79</v>
      </c>
      <c r="W18" s="98">
        <f>IFERROR(VLOOKUP(V18,DATOS!$E$13:$F$28,2,0),"")</f>
        <v>0.1</v>
      </c>
      <c r="X18" s="87" t="s">
        <v>81</v>
      </c>
      <c r="Y18" s="98">
        <f>IFERROR(VLOOKUP(X18,DATOS!$E$13:$F$28,2,0),"")</f>
        <v>0.05</v>
      </c>
      <c r="Z18" s="87" t="s">
        <v>83</v>
      </c>
      <c r="AA18" s="98">
        <f>IFERROR(VLOOKUP(Z18,DATOS!$E$13:$F$28,2,0),"")</f>
        <v>0.1</v>
      </c>
      <c r="AB18" s="63">
        <f t="shared" si="3"/>
        <v>0.35</v>
      </c>
      <c r="AC18" s="251"/>
      <c r="AD18" s="102" t="str">
        <f>IFERROR(IF(AB18=0,DATOS!$C$28,IFERROR(IF(S18=DATOS!$G$16,DATOS!$C$28,IF(AD17=DATOS!$C$28,AD16-(AD16*AB18),IF(AD16=DATOS!$C$28,AD17-(AD17*AB18),IF(AND(AD17=DATOS!$C$28,AD16=DATOS!$C$28),J16-(J16*AB18),AD17-(AD17*AB18))))),"")),"")</f>
        <v>NA</v>
      </c>
      <c r="AE18" s="191"/>
      <c r="AF18" s="251"/>
      <c r="AG18" s="102">
        <f>IFERROR(IF(S18=DATOS!$G$15,DATOS!$C$28,IF(AND(AG17=DATOS!$C$28,AG16=DATOS!$C$28),M16-(M16*AB18),IF(AG16=DATOS!$C$28,AG17-(AG17*AB18),IF(AG17=DATOS!$C$28,AG16-(AG16*AB18),(AG17-(AG17*AB18)))))),"")</f>
        <v>0.26</v>
      </c>
      <c r="AH18" s="191"/>
      <c r="AI18" s="194"/>
      <c r="AJ18" s="257"/>
      <c r="AK18" s="227"/>
      <c r="AL18" s="253"/>
      <c r="AM18" s="227"/>
      <c r="AN18" s="227"/>
      <c r="AO18" s="227"/>
      <c r="AP18" s="254"/>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row>
    <row r="19" spans="2:74" customFormat="1" ht="99.95" customHeight="1" x14ac:dyDescent="0.25">
      <c r="B19" s="201" t="s">
        <v>270</v>
      </c>
      <c r="C19" s="218" t="s">
        <v>86</v>
      </c>
      <c r="D19" s="279" t="s">
        <v>239</v>
      </c>
      <c r="E19" s="279" t="s">
        <v>240</v>
      </c>
      <c r="F19" s="219" t="str">
        <f t="shared" ref="F19" si="6">+CONCATENATE("Posibilidad de afectación ",LOWER(C19)," por ",LOWER(D19)," debido a ",LOWER(E19))</f>
        <v>Posibilidad de afectación reputacional por desviación o incumplimiento de la meta de desempeño del proceso debido a fallas o reprocesos en la operación.</v>
      </c>
      <c r="G19" s="274" t="s">
        <v>222</v>
      </c>
      <c r="H19" s="218" t="s">
        <v>231</v>
      </c>
      <c r="I19" s="212" t="str">
        <f>IFERROR(VLOOKUP(J19,DATOS!$I$27:$J$31,2),"")</f>
        <v>Muy Baja</v>
      </c>
      <c r="J19" s="207">
        <f>IFERROR(VLOOKUP(H19,DATOS!$H$27:$I$31,2,0),"")</f>
        <v>0.2</v>
      </c>
      <c r="K19" s="275" t="s">
        <v>224</v>
      </c>
      <c r="L19" s="210" t="str">
        <f>IFERROR(VLOOKUP(M19,DATOS!$I$35:$J$39,2),"")</f>
        <v>Leve</v>
      </c>
      <c r="M19" s="207">
        <f t="shared" ref="M19" si="7">IFERROR(IF(K19=$K$1042818,20%,IF(K19=$K$1042819,40%,IF(OR(K19=$K$1042820,),60%,IF(OR(K19=$K$1042821,),80%,IF(OR(K19=$K$1042822),100%," "))))),"")</f>
        <v>0.2</v>
      </c>
      <c r="N19" s="204" t="str">
        <f>IFERROR(DATOS!D71,"")</f>
        <v>Bajo</v>
      </c>
      <c r="O19" s="144" t="s">
        <v>183</v>
      </c>
      <c r="P19" s="145" t="s">
        <v>203</v>
      </c>
      <c r="Q19" s="89" t="s">
        <v>74</v>
      </c>
      <c r="R19" s="98">
        <f>IFERROR(VLOOKUP(Q19,DATOS!$E$13:$F$28,2,0),"")</f>
        <v>0.25</v>
      </c>
      <c r="S19" s="96" t="str">
        <f>IFERROR(VLOOKUP(Q19,DATOS!$E$13:$G$16,3,0),"")</f>
        <v>Probabilidad</v>
      </c>
      <c r="T19" s="89" t="s">
        <v>78</v>
      </c>
      <c r="U19" s="98">
        <f>IFERROR(VLOOKUP(T19,DATOS!$E$13:$F$28,2,0),"")</f>
        <v>0.05</v>
      </c>
      <c r="V19" s="89" t="s">
        <v>79</v>
      </c>
      <c r="W19" s="98">
        <f>IFERROR(VLOOKUP(V19,DATOS!$E$13:$F$28,2,0),"")</f>
        <v>0.1</v>
      </c>
      <c r="X19" s="89" t="s">
        <v>81</v>
      </c>
      <c r="Y19" s="98">
        <f>IFERROR(VLOOKUP(X19,DATOS!$E$13:$F$28,2,0),"")</f>
        <v>0.05</v>
      </c>
      <c r="Z19" s="89" t="s">
        <v>83</v>
      </c>
      <c r="AA19" s="98">
        <f>IFERROR(VLOOKUP(Z19,DATOS!$E$13:$F$28,2,0),"")</f>
        <v>0.1</v>
      </c>
      <c r="AB19" s="63">
        <f t="shared" si="3"/>
        <v>0.55000000000000004</v>
      </c>
      <c r="AC19" s="249" t="str">
        <f>IFERROR(VLOOKUP(AE19,DATOS!$B$34:$C$38,2,TRUE),"")</f>
        <v>Muy Baja</v>
      </c>
      <c r="AD19" s="102">
        <f>IFERROR(IF(S19=DATOS!$G$16,DATOS!$C$28,J19-(J19*AB19)),"")</f>
        <v>0.09</v>
      </c>
      <c r="AE19" s="189">
        <f t="shared" ref="AE19" si="8">IFERROR(MIN(AD19:AD21),"")</f>
        <v>1.8224999999999995E-2</v>
      </c>
      <c r="AF19" s="249" t="str">
        <f>IFERROR(VLOOKUP(AH19,DATOS!$E$34:$F$38,2,TRUE),"")</f>
        <v>Leve</v>
      </c>
      <c r="AG19" s="102" t="str">
        <f>IFERROR(IF(S19=DATOS!$G$15,DATOS!$C$28,M19-(M19*AB19)),"")</f>
        <v>NA</v>
      </c>
      <c r="AH19" s="189">
        <f>IFERROR(IF(AND(AG19=DATOS!$C$28,AG20=DATOS!$C$28,AG21=DATOS!$C$28),M19,MIN(AG19:AG21)),"")</f>
        <v>0.2</v>
      </c>
      <c r="AI19" s="192" t="str">
        <f>IFERROR(DATOS!X71,"")</f>
        <v>Bajo</v>
      </c>
      <c r="AJ19" s="255" t="str">
        <f t="shared" ref="AJ19" si="9">IFERROR(IF(AI19=" "," ",IF(OR(AI19="Bajo",AI19="Moderado"),"Aceptar","Reducir (compartir o mitigar)")),"")</f>
        <v>Aceptar</v>
      </c>
      <c r="AK19" s="225" t="s">
        <v>327</v>
      </c>
      <c r="AL19" s="253"/>
      <c r="AM19" s="299"/>
      <c r="AN19" s="299"/>
      <c r="AO19" s="253"/>
      <c r="AP19" s="254"/>
    </row>
    <row r="20" spans="2:74" customFormat="1" ht="99.95" customHeight="1" x14ac:dyDescent="0.25">
      <c r="B20" s="202"/>
      <c r="C20" s="218"/>
      <c r="D20" s="279"/>
      <c r="E20" s="279"/>
      <c r="F20" s="220"/>
      <c r="G20" s="274"/>
      <c r="H20" s="218"/>
      <c r="I20" s="213"/>
      <c r="J20" s="208"/>
      <c r="K20" s="275"/>
      <c r="L20" s="210"/>
      <c r="M20" s="208"/>
      <c r="N20" s="205"/>
      <c r="O20" s="144" t="s">
        <v>184</v>
      </c>
      <c r="P20" s="145" t="s">
        <v>204</v>
      </c>
      <c r="Q20" s="89" t="s">
        <v>74</v>
      </c>
      <c r="R20" s="98">
        <f>IFERROR(VLOOKUP(Q20,DATOS!$E$13:$F$28,2,0),"")</f>
        <v>0.25</v>
      </c>
      <c r="S20" s="96" t="str">
        <f>IFERROR(VLOOKUP(Q20,DATOS!$E$13:$G$16,3,0),"")</f>
        <v>Probabilidad</v>
      </c>
      <c r="T20" s="89" t="s">
        <v>78</v>
      </c>
      <c r="U20" s="98">
        <f>IFERROR(VLOOKUP(T20,DATOS!$E$13:$F$28,2,0),"")</f>
        <v>0.05</v>
      </c>
      <c r="V20" s="89" t="s">
        <v>79</v>
      </c>
      <c r="W20" s="98">
        <f>IFERROR(VLOOKUP(V20,DATOS!$E$13:$F$28,2,0),"")</f>
        <v>0.1</v>
      </c>
      <c r="X20" s="89" t="s">
        <v>81</v>
      </c>
      <c r="Y20" s="98">
        <f>IFERROR(VLOOKUP(X20,DATOS!$E$13:$F$28,2,0),"")</f>
        <v>0.05</v>
      </c>
      <c r="Z20" s="89" t="s">
        <v>83</v>
      </c>
      <c r="AA20" s="98">
        <f>IFERROR(VLOOKUP(Z20,DATOS!$E$13:$F$28,2,0),"")</f>
        <v>0.1</v>
      </c>
      <c r="AB20" s="63">
        <f t="shared" si="3"/>
        <v>0.55000000000000004</v>
      </c>
      <c r="AC20" s="250"/>
      <c r="AD20" s="102">
        <f>IFERROR(IF(S20=DATOS!$G$16,DATOS!$C$28,IF(AD19=DATOS!$C$28,J19-(J19*AB20),AD19-(AD19*AB20))),"")</f>
        <v>4.0499999999999994E-2</v>
      </c>
      <c r="AE20" s="190"/>
      <c r="AF20" s="250"/>
      <c r="AG20" s="102" t="str">
        <f>IFERROR(IF(S20=DATOS!$G$15,DATOS!$C$28,IF(AG19=DATOS!$C$28,M19-(M19*AB20),AG19-(AG19*AB20))),"")</f>
        <v>NA</v>
      </c>
      <c r="AH20" s="190"/>
      <c r="AI20" s="193"/>
      <c r="AJ20" s="256"/>
      <c r="AK20" s="226"/>
      <c r="AL20" s="253"/>
      <c r="AM20" s="299"/>
      <c r="AN20" s="299"/>
      <c r="AO20" s="253"/>
      <c r="AP20" s="254"/>
    </row>
    <row r="21" spans="2:74" customFormat="1" ht="99.95" customHeight="1" x14ac:dyDescent="0.25">
      <c r="B21" s="203"/>
      <c r="C21" s="218"/>
      <c r="D21" s="279"/>
      <c r="E21" s="279"/>
      <c r="F21" s="221"/>
      <c r="G21" s="274"/>
      <c r="H21" s="218"/>
      <c r="I21" s="214"/>
      <c r="J21" s="209"/>
      <c r="K21" s="275"/>
      <c r="L21" s="210"/>
      <c r="M21" s="209"/>
      <c r="N21" s="206"/>
      <c r="O21" s="144" t="s">
        <v>185</v>
      </c>
      <c r="P21" s="145" t="s">
        <v>205</v>
      </c>
      <c r="Q21" s="89" t="s">
        <v>74</v>
      </c>
      <c r="R21" s="98">
        <f>IFERROR(VLOOKUP(Q21,DATOS!$E$13:$F$28,2,0),"")</f>
        <v>0.25</v>
      </c>
      <c r="S21" s="96" t="str">
        <f>IFERROR(VLOOKUP(Q21,DATOS!$E$13:$G$16,3,0),"")</f>
        <v>Probabilidad</v>
      </c>
      <c r="T21" s="89" t="s">
        <v>78</v>
      </c>
      <c r="U21" s="98">
        <f>IFERROR(VLOOKUP(T21,DATOS!$E$13:$F$28,2,0),"")</f>
        <v>0.05</v>
      </c>
      <c r="V21" s="89" t="s">
        <v>79</v>
      </c>
      <c r="W21" s="98">
        <f>IFERROR(VLOOKUP(V21,DATOS!$E$13:$F$28,2,0),"")</f>
        <v>0.1</v>
      </c>
      <c r="X21" s="89" t="s">
        <v>81</v>
      </c>
      <c r="Y21" s="98">
        <f>IFERROR(VLOOKUP(X21,DATOS!$E$13:$F$28,2,0),"")</f>
        <v>0.05</v>
      </c>
      <c r="Z21" s="89" t="s">
        <v>83</v>
      </c>
      <c r="AA21" s="98">
        <f>IFERROR(VLOOKUP(Z21,DATOS!$E$13:$F$28,2,0),"")</f>
        <v>0.1</v>
      </c>
      <c r="AB21" s="63">
        <f>IF(AA21="",0,SUM(R21,U21,W21,Y21,AA21))</f>
        <v>0.55000000000000004</v>
      </c>
      <c r="AC21" s="251"/>
      <c r="AD21" s="102">
        <f>IFERROR(IF(AB21=0,DATOS!$C$28,IFERROR(IF(S21=DATOS!$G$16,DATOS!$C$28,IF(AD20=DATOS!$C$28,AD19-(AD19*AB21),IF(AD19=DATOS!$C$28,AD20-(AD20*AB21),IF(AND(AD20=DATOS!$C$28,AD19=DATOS!$C$28),J19-(J19*AB21),AD20-(AD20*AB21))))),"")),"")</f>
        <v>1.8224999999999995E-2</v>
      </c>
      <c r="AE21" s="191"/>
      <c r="AF21" s="251"/>
      <c r="AG21" s="102" t="str">
        <f>IFERROR(IF(S21=DATOS!$G$15,DATOS!$C$28,IF(AND(AG20=DATOS!$C$28,AG19=DATOS!$C$28),M19-(M19*AB21),IF(AG19=DATOS!$C$28,AG20-(AG20*AB21),IF(AG20=DATOS!$C$28,AG19-(AG19*AB21),(AG20-(AG20*AB21)))))),"")</f>
        <v>NA</v>
      </c>
      <c r="AH21" s="191"/>
      <c r="AI21" s="194"/>
      <c r="AJ21" s="257"/>
      <c r="AK21" s="227"/>
      <c r="AL21" s="253"/>
      <c r="AM21" s="299"/>
      <c r="AN21" s="299"/>
      <c r="AO21" s="253"/>
      <c r="AP21" s="254"/>
    </row>
    <row r="22" spans="2:74" ht="99.95" customHeight="1" x14ac:dyDescent="0.3">
      <c r="B22" s="201" t="s">
        <v>271</v>
      </c>
      <c r="C22" s="261" t="s">
        <v>86</v>
      </c>
      <c r="D22" s="258" t="s">
        <v>241</v>
      </c>
      <c r="E22" s="258" t="s">
        <v>242</v>
      </c>
      <c r="F22" s="219" t="str">
        <f t="shared" ref="F22" si="10">+CONCATENATE("Posibilidad de afectación ",LOWER(C22)," por ",LOWER(D22)," debido a ",LOWER(E22))</f>
        <v>Posibilidad de afectación reputacional por extravío o pérdida de documentos debido a falla en la custodia.</v>
      </c>
      <c r="G22" s="261" t="s">
        <v>222</v>
      </c>
      <c r="H22" s="215" t="s">
        <v>228</v>
      </c>
      <c r="I22" s="212" t="str">
        <f>IFERROR(VLOOKUP(J22,DATOS!$I$27:$J$31,2),"")</f>
        <v>Media</v>
      </c>
      <c r="J22" s="207">
        <f>IFERROR(VLOOKUP(H22,DATOS!$H$27:$I$31,2,0),"")</f>
        <v>0.6</v>
      </c>
      <c r="K22" s="211" t="s">
        <v>224</v>
      </c>
      <c r="L22" s="210" t="str">
        <f>IFERROR(VLOOKUP(M22,DATOS!$I$35:$J$39,2),"")</f>
        <v>Leve</v>
      </c>
      <c r="M22" s="207">
        <f t="shared" ref="M22" si="11">IFERROR(IF(K22=$K$1042818,20%,IF(K22=$K$1042819,40%,IF(OR(K22=$K$1042820,),60%,IF(OR(K22=$K$1042821,),80%,IF(OR(K22=$K$1042822),100%," "))))),"")</f>
        <v>0.2</v>
      </c>
      <c r="N22" s="204" t="str">
        <f>IFERROR(DATOS!D74,"")</f>
        <v>Moderado</v>
      </c>
      <c r="O22" s="142" t="s">
        <v>183</v>
      </c>
      <c r="P22" s="145" t="s">
        <v>207</v>
      </c>
      <c r="Q22" s="89" t="s">
        <v>74</v>
      </c>
      <c r="R22" s="98">
        <f>IFERROR(VLOOKUP(Q22,DATOS!$E$13:$F$28,2,0),"")</f>
        <v>0.25</v>
      </c>
      <c r="S22" s="96" t="str">
        <f>IFERROR(VLOOKUP(Q22,DATOS!$E$13:$G$16,3,0),"")</f>
        <v>Probabilidad</v>
      </c>
      <c r="T22" s="89" t="s">
        <v>78</v>
      </c>
      <c r="U22" s="98">
        <f>IFERROR(VLOOKUP(T22,DATOS!$E$13:$F$28,2,0),"")</f>
        <v>0.05</v>
      </c>
      <c r="V22" s="89" t="s">
        <v>79</v>
      </c>
      <c r="W22" s="98">
        <f>IFERROR(VLOOKUP(V22,DATOS!$E$13:$F$28,2,0),"")</f>
        <v>0.1</v>
      </c>
      <c r="X22" s="89" t="s">
        <v>81</v>
      </c>
      <c r="Y22" s="98">
        <f>IFERROR(VLOOKUP(X22,DATOS!$E$13:$F$28,2,0),"")</f>
        <v>0.05</v>
      </c>
      <c r="Z22" s="89" t="s">
        <v>83</v>
      </c>
      <c r="AA22" s="98">
        <f>IFERROR(VLOOKUP(Z22,DATOS!$E$13:$F$28,2,0),"")</f>
        <v>0.1</v>
      </c>
      <c r="AB22" s="63">
        <f t="shared" ref="AB22:AB24" si="12">IF(AA22="",0,SUM(R22,U22,W22,Y22,AA22))</f>
        <v>0.55000000000000004</v>
      </c>
      <c r="AC22" s="249" t="str">
        <f>IFERROR(VLOOKUP(AE22,DATOS!$B$34:$C$38,2,TRUE),"")</f>
        <v>Muy Baja</v>
      </c>
      <c r="AD22" s="102">
        <f>IFERROR(IF(S22=DATOS!$G$16,DATOS!$C$28,J22-(J22*AB22)),"")</f>
        <v>0.26999999999999996</v>
      </c>
      <c r="AE22" s="189">
        <f t="shared" ref="AE22" si="13">IFERROR(MIN(AD22:AD24),"")</f>
        <v>6.0749999999999985E-2</v>
      </c>
      <c r="AF22" s="249" t="str">
        <f>IFERROR(VLOOKUP(AH22,DATOS!$E$34:$F$38,2,TRUE),"")</f>
        <v>Leve</v>
      </c>
      <c r="AG22" s="102" t="str">
        <f>IFERROR(IF(S22=DATOS!$G$15,DATOS!$C$28,M22-(M22*AB22)),"")</f>
        <v>NA</v>
      </c>
      <c r="AH22" s="189">
        <f>IFERROR(IF(AND(AG22=DATOS!$C$28,AG23=DATOS!$C$28,AG24=DATOS!$C$28),M22,MIN(AG22:AG24)),"")</f>
        <v>0.2</v>
      </c>
      <c r="AI22" s="192" t="str">
        <f>IFERROR(DATOS!X74,"")</f>
        <v>Bajo</v>
      </c>
      <c r="AJ22" s="255" t="str">
        <f t="shared" ref="AJ22" si="14">IFERROR(IF(AI22=" "," ",IF(OR(AI22="Bajo",AI22="Moderado"),"Aceptar","Reducir (compartir o mitigar)")),"")</f>
        <v>Aceptar</v>
      </c>
      <c r="AK22" s="225" t="s">
        <v>327</v>
      </c>
      <c r="AL22" s="253"/>
      <c r="AM22" s="299"/>
      <c r="AN22" s="299"/>
      <c r="AO22" s="253"/>
      <c r="AP22" s="254"/>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row>
    <row r="23" spans="2:74" ht="99.95" customHeight="1" x14ac:dyDescent="0.3">
      <c r="B23" s="202"/>
      <c r="C23" s="262"/>
      <c r="D23" s="259"/>
      <c r="E23" s="259"/>
      <c r="F23" s="220"/>
      <c r="G23" s="262"/>
      <c r="H23" s="216"/>
      <c r="I23" s="213"/>
      <c r="J23" s="208"/>
      <c r="K23" s="211"/>
      <c r="L23" s="210"/>
      <c r="M23" s="208"/>
      <c r="N23" s="205"/>
      <c r="O23" s="142" t="s">
        <v>184</v>
      </c>
      <c r="P23" s="145" t="s">
        <v>208</v>
      </c>
      <c r="Q23" s="89" t="s">
        <v>75</v>
      </c>
      <c r="R23" s="98">
        <f>IFERROR(VLOOKUP(Q23,DATOS!$E$13:$F$28,2,0),"")</f>
        <v>0.2</v>
      </c>
      <c r="S23" s="96" t="str">
        <f>IFERROR(VLOOKUP(Q23,DATOS!$E$13:$G$16,3,0),"")</f>
        <v>Probabilidad</v>
      </c>
      <c r="T23" s="89" t="s">
        <v>78</v>
      </c>
      <c r="U23" s="98">
        <f>IFERROR(VLOOKUP(T23,DATOS!$E$13:$F$28,2,0),"")</f>
        <v>0.05</v>
      </c>
      <c r="V23" s="89" t="s">
        <v>79</v>
      </c>
      <c r="W23" s="98">
        <f>IFERROR(VLOOKUP(V23,DATOS!$E$13:$F$28,2,0),"")</f>
        <v>0.1</v>
      </c>
      <c r="X23" s="89" t="s">
        <v>81</v>
      </c>
      <c r="Y23" s="98">
        <f>IFERROR(VLOOKUP(X23,DATOS!$E$13:$F$28,2,0),"")</f>
        <v>0.05</v>
      </c>
      <c r="Z23" s="89" t="s">
        <v>83</v>
      </c>
      <c r="AA23" s="98">
        <f>IFERROR(VLOOKUP(Z23,DATOS!$E$13:$F$28,2,0),"")</f>
        <v>0.1</v>
      </c>
      <c r="AB23" s="63">
        <f t="shared" si="12"/>
        <v>0.5</v>
      </c>
      <c r="AC23" s="250"/>
      <c r="AD23" s="102">
        <f>IFERROR(IF(S23=DATOS!$G$16,DATOS!$C$28,IF(AD22=DATOS!$C$28,J22-(J22*AB23),AD22-(AD22*AB23))),"")</f>
        <v>0.13499999999999998</v>
      </c>
      <c r="AE23" s="190"/>
      <c r="AF23" s="250"/>
      <c r="AG23" s="102" t="str">
        <f>IFERROR(IF(S23=DATOS!$G$15,DATOS!$C$28,IF(AG22=DATOS!$C$28,M22-(M22*AB23),AG22-(AG22*AB23))),"")</f>
        <v>NA</v>
      </c>
      <c r="AH23" s="190"/>
      <c r="AI23" s="193"/>
      <c r="AJ23" s="256"/>
      <c r="AK23" s="226"/>
      <c r="AL23" s="253"/>
      <c r="AM23" s="299"/>
      <c r="AN23" s="299"/>
      <c r="AO23" s="253"/>
      <c r="AP23" s="254"/>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row>
    <row r="24" spans="2:74" ht="106.5" customHeight="1" x14ac:dyDescent="0.3">
      <c r="B24" s="203"/>
      <c r="C24" s="263"/>
      <c r="D24" s="260"/>
      <c r="E24" s="260"/>
      <c r="F24" s="221"/>
      <c r="G24" s="263"/>
      <c r="H24" s="217"/>
      <c r="I24" s="214"/>
      <c r="J24" s="209"/>
      <c r="K24" s="211"/>
      <c r="L24" s="210"/>
      <c r="M24" s="209"/>
      <c r="N24" s="206"/>
      <c r="O24" s="142" t="s">
        <v>185</v>
      </c>
      <c r="P24" s="145" t="s">
        <v>273</v>
      </c>
      <c r="Q24" s="89" t="s">
        <v>74</v>
      </c>
      <c r="R24" s="98">
        <f>IFERROR(VLOOKUP(Q24,DATOS!$E$13:$F$28,2,0),"")</f>
        <v>0.25</v>
      </c>
      <c r="S24" s="96" t="str">
        <f>IFERROR(VLOOKUP(Q24,DATOS!$E$13:$G$16,3,0),"")</f>
        <v>Probabilidad</v>
      </c>
      <c r="T24" s="89" t="s">
        <v>78</v>
      </c>
      <c r="U24" s="98">
        <f>IFERROR(VLOOKUP(T24,DATOS!$E$13:$F$28,2,0),"")</f>
        <v>0.05</v>
      </c>
      <c r="V24" s="89" t="s">
        <v>79</v>
      </c>
      <c r="W24" s="98">
        <f>IFERROR(VLOOKUP(V24,DATOS!$E$13:$F$28,2,0),"")</f>
        <v>0.1</v>
      </c>
      <c r="X24" s="89" t="s">
        <v>81</v>
      </c>
      <c r="Y24" s="98">
        <f>IFERROR(VLOOKUP(X24,DATOS!$E$13:$F$28,2,0),"")</f>
        <v>0.05</v>
      </c>
      <c r="Z24" s="89" t="s">
        <v>83</v>
      </c>
      <c r="AA24" s="98">
        <f>IFERROR(VLOOKUP(Z24,DATOS!$E$13:$F$28,2,0),"")</f>
        <v>0.1</v>
      </c>
      <c r="AB24" s="63">
        <f t="shared" si="12"/>
        <v>0.55000000000000004</v>
      </c>
      <c r="AC24" s="251"/>
      <c r="AD24" s="102">
        <f>IFERROR(IF(AB24=0,DATOS!$C$28,IFERROR(IF(S24=DATOS!$G$16,DATOS!$C$28,IF(AD23=DATOS!$C$28,AD22-(AD22*AB24),IF(AD22=DATOS!$C$28,AD23-(AD23*AB24),IF(AND(AD23=DATOS!$C$28,AD22=DATOS!$C$28),J22-(J22*AB24),AD23-(AD23*AB24))))),"")),"")</f>
        <v>6.0749999999999985E-2</v>
      </c>
      <c r="AE24" s="191"/>
      <c r="AF24" s="251"/>
      <c r="AG24" s="102" t="str">
        <f>IFERROR(IF(S24=DATOS!$G$15,DATOS!$C$28,IF(AND(AG23=DATOS!$C$28,AG22=DATOS!$C$28),M22-(M22*AB24),IF(AG22=DATOS!$C$28,AG23-(AG23*AB24),IF(AG23=DATOS!$C$28,AG22-(AG22*AB24),(AG23-(AG23*AB24)))))),"")</f>
        <v>NA</v>
      </c>
      <c r="AH24" s="191"/>
      <c r="AI24" s="194"/>
      <c r="AJ24" s="257"/>
      <c r="AK24" s="227"/>
      <c r="AL24" s="253"/>
      <c r="AM24" s="299"/>
      <c r="AN24" s="299"/>
      <c r="AO24" s="253"/>
      <c r="AP24" s="254"/>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row>
    <row r="25" spans="2:74" customFormat="1" ht="144.75" customHeight="1" x14ac:dyDescent="0.25">
      <c r="B25" s="201" t="s">
        <v>319</v>
      </c>
      <c r="C25" s="218" t="s">
        <v>86</v>
      </c>
      <c r="D25" s="258" t="s">
        <v>320</v>
      </c>
      <c r="E25" s="258" t="s">
        <v>321</v>
      </c>
      <c r="F25" s="219" t="str">
        <f t="shared" ref="F25" si="15">+CONCATENATE("Posibilidad de afectación ",LOWER(C25)," por ",LOWER(D25)," debido a ",LOWER(E25))</f>
        <v>Posibilidad de afectación reputacional por tutela fallada en contra de la entidad debido a vencimiento de términos en la respuesta a peticiones y/o la respuesta no fue de fondo.</v>
      </c>
      <c r="G25" s="274" t="s">
        <v>223</v>
      </c>
      <c r="H25" s="218" t="s">
        <v>231</v>
      </c>
      <c r="I25" s="212" t="str">
        <f>IFERROR(VLOOKUP(J25,DATOS!$I$27:$J$31,2),"")</f>
        <v>Muy Baja</v>
      </c>
      <c r="J25" s="207">
        <f>IFERROR(VLOOKUP(H25,DATOS!$H$27:$I$31,2,0),"")</f>
        <v>0.2</v>
      </c>
      <c r="K25" s="275" t="s">
        <v>224</v>
      </c>
      <c r="L25" s="210" t="str">
        <f>IFERROR(VLOOKUP(M25,DATOS!$I$35:$J$39,2),"")</f>
        <v>Leve</v>
      </c>
      <c r="M25" s="207">
        <f t="shared" ref="M25" si="16">IFERROR(IF(K25=$K$1042818,20%,IF(K25=$K$1042819,40%,IF(OR(K25=$K$1042820,),60%,IF(OR(K25=$K$1042821,),80%,IF(OR(K25=$K$1042822),100%," "))))),"")</f>
        <v>0.2</v>
      </c>
      <c r="N25" s="204" t="str">
        <f>IFERROR(DATOS!D77,"")</f>
        <v>Bajo</v>
      </c>
      <c r="O25" s="144" t="s">
        <v>183</v>
      </c>
      <c r="P25" s="145" t="s">
        <v>322</v>
      </c>
      <c r="Q25" s="89" t="s">
        <v>74</v>
      </c>
      <c r="R25" s="98">
        <f>IFERROR(VLOOKUP(Q25,DATOS!$E$13:$F$28,2,0),"")</f>
        <v>0.25</v>
      </c>
      <c r="S25" s="96" t="str">
        <f>IFERROR(VLOOKUP(Q25,DATOS!$E$13:$G$16,3,0),"")</f>
        <v>Probabilidad</v>
      </c>
      <c r="T25" s="89" t="s">
        <v>77</v>
      </c>
      <c r="U25" s="98">
        <f>IFERROR(VLOOKUP(T25,DATOS!$E$13:$F$28,2,0),"")</f>
        <v>0.1</v>
      </c>
      <c r="V25" s="89" t="s">
        <v>79</v>
      </c>
      <c r="W25" s="98">
        <f>IFERROR(VLOOKUP(V25,DATOS!$E$13:$F$28,2,0),"")</f>
        <v>0.1</v>
      </c>
      <c r="X25" s="89" t="s">
        <v>81</v>
      </c>
      <c r="Y25" s="98">
        <f>IFERROR(VLOOKUP(X25,DATOS!$E$13:$F$28,2,0),"")</f>
        <v>0.05</v>
      </c>
      <c r="Z25" s="89" t="s">
        <v>83</v>
      </c>
      <c r="AA25" s="98">
        <f>IFERROR(VLOOKUP(Z25,DATOS!$E$13:$F$28,2,0),"")</f>
        <v>0.1</v>
      </c>
      <c r="AB25" s="63">
        <f t="shared" si="0"/>
        <v>0.6</v>
      </c>
      <c r="AC25" s="249" t="str">
        <f>IFERROR(VLOOKUP(AE25,DATOS!$B$34:$C$38,2,TRUE),"")</f>
        <v>Muy Baja</v>
      </c>
      <c r="AD25" s="102">
        <f>IFERROR(IF(S25=DATOS!$G$16,DATOS!$C$28,J25-(J25*AB25)),"")</f>
        <v>8.0000000000000016E-2</v>
      </c>
      <c r="AE25" s="189">
        <f t="shared" ref="AE25" si="17">IFERROR(MIN(AD25:AD27),"")</f>
        <v>3.6000000000000004E-2</v>
      </c>
      <c r="AF25" s="249" t="str">
        <f>IFERROR(VLOOKUP(AH25,DATOS!$E$34:$F$38,2,TRUE),"")</f>
        <v>Leve</v>
      </c>
      <c r="AG25" s="102" t="str">
        <f>IFERROR(IF(S25=DATOS!$G$15,DATOS!$C$28,M25-(M25*AB25)),"")</f>
        <v>NA</v>
      </c>
      <c r="AH25" s="189">
        <f>IFERROR(IF(AND(AG25=DATOS!$C$28,AG26=DATOS!$C$28,AG27=DATOS!$C$28),M25,MIN(AG25:AG27)),"")</f>
        <v>0.14000000000000001</v>
      </c>
      <c r="AI25" s="192" t="str">
        <f>IFERROR(DATOS!X77,"")</f>
        <v>Bajo</v>
      </c>
      <c r="AJ25" s="255" t="str">
        <f t="shared" ref="AJ25" si="18">IFERROR(IF(AI25=" "," ",IF(OR(AI25="Bajo",AI25="Moderado"),"Aceptar","Reducir (compartir o mitigar)")),"")</f>
        <v>Aceptar</v>
      </c>
      <c r="AK25" s="225" t="s">
        <v>327</v>
      </c>
      <c r="AL25" s="253"/>
      <c r="AM25" s="299"/>
      <c r="AN25" s="299"/>
      <c r="AO25" s="253"/>
      <c r="AP25" s="254"/>
    </row>
    <row r="26" spans="2:74" customFormat="1" ht="144.75" customHeight="1" x14ac:dyDescent="0.25">
      <c r="B26" s="202"/>
      <c r="C26" s="218"/>
      <c r="D26" s="259"/>
      <c r="E26" s="259"/>
      <c r="F26" s="220"/>
      <c r="G26" s="274"/>
      <c r="H26" s="218"/>
      <c r="I26" s="213"/>
      <c r="J26" s="208"/>
      <c r="K26" s="275"/>
      <c r="L26" s="210"/>
      <c r="M26" s="208"/>
      <c r="N26" s="205"/>
      <c r="O26" s="144" t="s">
        <v>184</v>
      </c>
      <c r="P26" s="145" t="s">
        <v>323</v>
      </c>
      <c r="Q26" s="89" t="s">
        <v>74</v>
      </c>
      <c r="R26" s="98">
        <f>IFERROR(VLOOKUP(Q26,DATOS!$E$13:$F$28,2,0),"")</f>
        <v>0.25</v>
      </c>
      <c r="S26" s="96" t="str">
        <f>IFERROR(VLOOKUP(Q26,DATOS!$E$13:$G$16,3,0),"")</f>
        <v>Probabilidad</v>
      </c>
      <c r="T26" s="89" t="s">
        <v>78</v>
      </c>
      <c r="U26" s="98">
        <f>IFERROR(VLOOKUP(T26,DATOS!$E$13:$F$28,2,0),"")</f>
        <v>0.05</v>
      </c>
      <c r="V26" s="89" t="s">
        <v>79</v>
      </c>
      <c r="W26" s="98">
        <f>IFERROR(VLOOKUP(V26,DATOS!$E$13:$F$28,2,0),"")</f>
        <v>0.1</v>
      </c>
      <c r="X26" s="89" t="s">
        <v>81</v>
      </c>
      <c r="Y26" s="98">
        <f>IFERROR(VLOOKUP(X26,DATOS!$E$13:$F$28,2,0),"")</f>
        <v>0.05</v>
      </c>
      <c r="Z26" s="89" t="s">
        <v>83</v>
      </c>
      <c r="AA26" s="98">
        <f>IFERROR(VLOOKUP(Z26,DATOS!$E$13:$F$28,2,0),"")</f>
        <v>0.1</v>
      </c>
      <c r="AB26" s="63">
        <f t="shared" si="0"/>
        <v>0.55000000000000004</v>
      </c>
      <c r="AC26" s="250"/>
      <c r="AD26" s="102">
        <f>IFERROR(IF(S26=DATOS!$G$16,DATOS!$C$28,IF(AD25=DATOS!$C$28,J25-(J25*AB26),AD25-(AD25*AB26))),"")</f>
        <v>3.6000000000000004E-2</v>
      </c>
      <c r="AE26" s="190"/>
      <c r="AF26" s="250"/>
      <c r="AG26" s="102" t="str">
        <f>IFERROR(IF(S26=DATOS!$G$15,DATOS!$C$28,IF(AG25=DATOS!$C$28,M25-(M25*AB26),AG25-(AG25*AB26))),"")</f>
        <v>NA</v>
      </c>
      <c r="AH26" s="190"/>
      <c r="AI26" s="193"/>
      <c r="AJ26" s="256"/>
      <c r="AK26" s="226"/>
      <c r="AL26" s="253"/>
      <c r="AM26" s="299"/>
      <c r="AN26" s="299"/>
      <c r="AO26" s="253"/>
      <c r="AP26" s="254"/>
    </row>
    <row r="27" spans="2:74" customFormat="1" ht="144.75" customHeight="1" x14ac:dyDescent="0.25">
      <c r="B27" s="203"/>
      <c r="C27" s="218"/>
      <c r="D27" s="260"/>
      <c r="E27" s="260"/>
      <c r="F27" s="221"/>
      <c r="G27" s="274"/>
      <c r="H27" s="218"/>
      <c r="I27" s="214"/>
      <c r="J27" s="209"/>
      <c r="K27" s="275"/>
      <c r="L27" s="210"/>
      <c r="M27" s="209"/>
      <c r="N27" s="206"/>
      <c r="O27" s="144" t="s">
        <v>185</v>
      </c>
      <c r="P27" s="145" t="s">
        <v>324</v>
      </c>
      <c r="Q27" s="89" t="s">
        <v>76</v>
      </c>
      <c r="R27" s="98">
        <f>IFERROR(VLOOKUP(Q27,DATOS!$E$13:$F$28,2,0),"")</f>
        <v>0.05</v>
      </c>
      <c r="S27" s="96" t="str">
        <f>IFERROR(VLOOKUP(Q27,DATOS!$E$13:$G$16,3,0),"")</f>
        <v>Impacto</v>
      </c>
      <c r="T27" s="89" t="s">
        <v>78</v>
      </c>
      <c r="U27" s="98">
        <f>IFERROR(VLOOKUP(T27,DATOS!$E$13:$F$28,2,0),"")</f>
        <v>0.05</v>
      </c>
      <c r="V27" s="89" t="s">
        <v>79</v>
      </c>
      <c r="W27" s="98">
        <f>IFERROR(VLOOKUP(V27,DATOS!$E$13:$F$28,2,0),"")</f>
        <v>0.1</v>
      </c>
      <c r="X27" s="89" t="s">
        <v>82</v>
      </c>
      <c r="Y27" s="98">
        <f>IFERROR(VLOOKUP(X27,DATOS!$E$13:$F$28,2,0),"")</f>
        <v>0</v>
      </c>
      <c r="Z27" s="89" t="s">
        <v>83</v>
      </c>
      <c r="AA27" s="98">
        <f>IFERROR(VLOOKUP(Z27,DATOS!$E$13:$F$28,2,0),"")</f>
        <v>0.1</v>
      </c>
      <c r="AB27" s="63">
        <f t="shared" si="0"/>
        <v>0.30000000000000004</v>
      </c>
      <c r="AC27" s="251"/>
      <c r="AD27" s="102" t="str">
        <f>IFERROR(IF(AB27=0,DATOS!$C$28,IFERROR(IF(S27=DATOS!$G$16,DATOS!$C$28,IF(AD26=DATOS!$C$28,AD25-(AD25*AB27),IF(AD25=DATOS!$C$28,AD26-(AD26*AB27),IF(AND(AD26=DATOS!$C$28,AD25=DATOS!$C$28),J25-(J25*AB27),AD26-(AD26*AB27))))),"")),"")</f>
        <v>NA</v>
      </c>
      <c r="AE27" s="191"/>
      <c r="AF27" s="251"/>
      <c r="AG27" s="102">
        <f>IFERROR(IF(S27=DATOS!$G$15,DATOS!$C$28,IF(AND(AG26=DATOS!$C$28,AG25=DATOS!$C$28),M25-(M25*AB27),IF(AG25=DATOS!$C$28,AG26-(AG26*AB27),IF(AG26=DATOS!$C$28,AG25-(AG25*AB27),(AG26-(AG26*AB27)))))),"")</f>
        <v>0.14000000000000001</v>
      </c>
      <c r="AH27" s="191"/>
      <c r="AI27" s="194"/>
      <c r="AJ27" s="257"/>
      <c r="AK27" s="227"/>
      <c r="AL27" s="253"/>
      <c r="AM27" s="299"/>
      <c r="AN27" s="299"/>
      <c r="AO27" s="253"/>
      <c r="AP27" s="254"/>
    </row>
    <row r="28" spans="2:74" customFormat="1" ht="99.95" customHeight="1" x14ac:dyDescent="0.25">
      <c r="B28" s="201" t="s">
        <v>274</v>
      </c>
      <c r="C28" s="218" t="s">
        <v>86</v>
      </c>
      <c r="D28" s="279" t="s">
        <v>275</v>
      </c>
      <c r="E28" s="279" t="s">
        <v>276</v>
      </c>
      <c r="F28" s="219" t="str">
        <f t="shared" ref="F28" si="19">+CONCATENATE("Posibilidad de afectación ",LOWER(C28)," por ",LOWER(D28)," debido a ",LOWER(E28))</f>
        <v>Posibilidad de afectación reputacional por interrupción en la operación del proceso debido a emergencias de salud pública y/o alteración del orden público.</v>
      </c>
      <c r="G28" s="274" t="s">
        <v>226</v>
      </c>
      <c r="H28" s="218" t="s">
        <v>231</v>
      </c>
      <c r="I28" s="212" t="str">
        <f>IFERROR(VLOOKUP(J28,DATOS!$I$27:$J$31,2),"")</f>
        <v>Muy Baja</v>
      </c>
      <c r="J28" s="207">
        <f>IFERROR(VLOOKUP(H28,DATOS!$H$27:$I$31,2,0),"")</f>
        <v>0.2</v>
      </c>
      <c r="K28" s="275" t="s">
        <v>145</v>
      </c>
      <c r="L28" s="210" t="str">
        <f>IFERROR(VLOOKUP(M28,DATOS!$I$35:$J$39,2),"")</f>
        <v>Menor</v>
      </c>
      <c r="M28" s="207">
        <f t="shared" ref="M28" si="20">IFERROR(IF(K28=$K$1042818,20%,IF(K28=$K$1042819,40%,IF(OR(K28=$K$1042820,),60%,IF(OR(K28=$K$1042821,),80%,IF(OR(K28=$K$1042822),100%," "))))),"")</f>
        <v>0.4</v>
      </c>
      <c r="N28" s="204" t="str">
        <f>IFERROR(DATOS!D80,"")</f>
        <v>Bajo</v>
      </c>
      <c r="O28" s="144" t="s">
        <v>183</v>
      </c>
      <c r="P28" s="145" t="s">
        <v>277</v>
      </c>
      <c r="Q28" s="89" t="s">
        <v>74</v>
      </c>
      <c r="R28" s="98">
        <f>IFERROR(VLOOKUP(Q28,DATOS!$E$13:$F$28,2,0),"")</f>
        <v>0.25</v>
      </c>
      <c r="S28" s="96" t="str">
        <f>IFERROR(VLOOKUP(Q28,DATOS!$E$13:$G$16,3,0),"")</f>
        <v>Probabilidad</v>
      </c>
      <c r="T28" s="89" t="s">
        <v>78</v>
      </c>
      <c r="U28" s="98">
        <f>IFERROR(VLOOKUP(T28,DATOS!$E$13:$F$28,2,0),"")</f>
        <v>0.05</v>
      </c>
      <c r="V28" s="89" t="s">
        <v>79</v>
      </c>
      <c r="W28" s="98">
        <f>IFERROR(VLOOKUP(V28,DATOS!$E$13:$F$28,2,0),"")</f>
        <v>0.1</v>
      </c>
      <c r="X28" s="89" t="s">
        <v>81</v>
      </c>
      <c r="Y28" s="98">
        <f>IFERROR(VLOOKUP(X28,DATOS!$E$13:$F$28,2,0),"")</f>
        <v>0.05</v>
      </c>
      <c r="Z28" s="89" t="s">
        <v>83</v>
      </c>
      <c r="AA28" s="98">
        <f>IFERROR(VLOOKUP(Z28,DATOS!$E$13:$F$28,2,0),"")</f>
        <v>0.1</v>
      </c>
      <c r="AB28" s="63">
        <f t="shared" ref="AB28:AB29" si="21">IF(AA28="",0,SUM(R28,U28,W28,Y28,AA28))</f>
        <v>0.55000000000000004</v>
      </c>
      <c r="AC28" s="249" t="str">
        <f>IFERROR(VLOOKUP(AE28,DATOS!$B$34:$C$38,2,TRUE),"")</f>
        <v>Muy Baja</v>
      </c>
      <c r="AD28" s="102">
        <f>IFERROR(IF(S28=DATOS!$G$16,DATOS!$C$28,J28-(J28*AB28)),"")</f>
        <v>0.09</v>
      </c>
      <c r="AE28" s="189">
        <f t="shared" ref="AE28" si="22">IFERROR(MIN(AD28:AD30),"")</f>
        <v>4.0499999999999994E-2</v>
      </c>
      <c r="AF28" s="249" t="str">
        <f>IFERROR(VLOOKUP(AH28,DATOS!$E$34:$F$38,2,TRUE),"")</f>
        <v>Menor</v>
      </c>
      <c r="AG28" s="102" t="str">
        <f>IFERROR(IF(S28=DATOS!$G$15,DATOS!$C$28,M28-(M28*AB28)),"")</f>
        <v>NA</v>
      </c>
      <c r="AH28" s="189">
        <f>IFERROR(IF(AND(AG28=DATOS!$C$28,AG29=DATOS!$C$28,AG30=DATOS!$C$28),M28,MIN(AG28:AG30)),"")</f>
        <v>0.4</v>
      </c>
      <c r="AI28" s="192" t="str">
        <f>IFERROR(DATOS!X80,"")</f>
        <v>Bajo</v>
      </c>
      <c r="AJ28" s="255" t="str">
        <f t="shared" ref="AJ28" si="23">IFERROR(IF(AI28=" "," ",IF(OR(AI28="Bajo",AI28="Moderado"),"Aceptar","Reducir (compartir o mitigar)")),"")</f>
        <v>Aceptar</v>
      </c>
      <c r="AK28" s="225" t="s">
        <v>327</v>
      </c>
      <c r="AL28" s="253"/>
      <c r="AM28" s="299"/>
      <c r="AN28" s="299"/>
      <c r="AO28" s="253"/>
      <c r="AP28" s="254"/>
    </row>
    <row r="29" spans="2:74" customFormat="1" ht="99.95" customHeight="1" x14ac:dyDescent="0.25">
      <c r="B29" s="202"/>
      <c r="C29" s="218"/>
      <c r="D29" s="279"/>
      <c r="E29" s="279"/>
      <c r="F29" s="220"/>
      <c r="G29" s="274"/>
      <c r="H29" s="218"/>
      <c r="I29" s="213"/>
      <c r="J29" s="208"/>
      <c r="K29" s="275"/>
      <c r="L29" s="210"/>
      <c r="M29" s="208"/>
      <c r="N29" s="205"/>
      <c r="O29" s="144" t="s">
        <v>184</v>
      </c>
      <c r="P29" s="145" t="s">
        <v>278</v>
      </c>
      <c r="Q29" s="89" t="s">
        <v>74</v>
      </c>
      <c r="R29" s="98">
        <f>IFERROR(VLOOKUP(Q29,DATOS!$E$13:$F$28,2,0),"")</f>
        <v>0.25</v>
      </c>
      <c r="S29" s="96" t="str">
        <f>IFERROR(VLOOKUP(Q29,DATOS!$E$13:$G$16,3,0),"")</f>
        <v>Probabilidad</v>
      </c>
      <c r="T29" s="89" t="s">
        <v>78</v>
      </c>
      <c r="U29" s="98">
        <f>IFERROR(VLOOKUP(T29,DATOS!$E$13:$F$28,2,0),"")</f>
        <v>0.05</v>
      </c>
      <c r="V29" s="89" t="s">
        <v>79</v>
      </c>
      <c r="W29" s="98">
        <f>IFERROR(VLOOKUP(V29,DATOS!$E$13:$F$28,2,0),"")</f>
        <v>0.1</v>
      </c>
      <c r="X29" s="89" t="s">
        <v>81</v>
      </c>
      <c r="Y29" s="98">
        <f>IFERROR(VLOOKUP(X29,DATOS!$E$13:$F$28,2,0),"")</f>
        <v>0.05</v>
      </c>
      <c r="Z29" s="89" t="s">
        <v>83</v>
      </c>
      <c r="AA29" s="98">
        <f>IFERROR(VLOOKUP(Z29,DATOS!$E$13:$F$28,2,0),"")</f>
        <v>0.1</v>
      </c>
      <c r="AB29" s="63">
        <f t="shared" si="21"/>
        <v>0.55000000000000004</v>
      </c>
      <c r="AC29" s="250"/>
      <c r="AD29" s="102">
        <f>IFERROR(IF(S29=DATOS!$G$16,DATOS!$C$28,IF(AD28=DATOS!$C$28,J28-(J28*AB29),AD28-(AD28*AB29))),"")</f>
        <v>4.0499999999999994E-2</v>
      </c>
      <c r="AE29" s="190"/>
      <c r="AF29" s="250"/>
      <c r="AG29" s="102" t="str">
        <f>IFERROR(IF(S29=DATOS!$G$15,DATOS!$C$28,IF(AG28=DATOS!$C$28,M28-(M28*AB29),AG28-(AG28*AB29))),"")</f>
        <v>NA</v>
      </c>
      <c r="AH29" s="190"/>
      <c r="AI29" s="193"/>
      <c r="AJ29" s="256"/>
      <c r="AK29" s="226"/>
      <c r="AL29" s="253"/>
      <c r="AM29" s="299"/>
      <c r="AN29" s="299"/>
      <c r="AO29" s="253"/>
      <c r="AP29" s="254"/>
    </row>
    <row r="30" spans="2:74" customFormat="1" ht="99.95" hidden="1" customHeight="1" x14ac:dyDescent="0.25">
      <c r="B30" s="203"/>
      <c r="C30" s="218"/>
      <c r="D30" s="279"/>
      <c r="E30" s="279"/>
      <c r="F30" s="221"/>
      <c r="G30" s="274"/>
      <c r="H30" s="218"/>
      <c r="I30" s="214"/>
      <c r="J30" s="209"/>
      <c r="K30" s="275"/>
      <c r="L30" s="210"/>
      <c r="M30" s="209"/>
      <c r="N30" s="206"/>
      <c r="O30" s="144"/>
      <c r="P30" s="145"/>
      <c r="Q30" s="89"/>
      <c r="R30" s="98"/>
      <c r="S30" s="96"/>
      <c r="T30" s="89"/>
      <c r="U30" s="98"/>
      <c r="V30" s="89"/>
      <c r="W30" s="98"/>
      <c r="X30" s="89"/>
      <c r="Y30" s="98"/>
      <c r="Z30" s="89"/>
      <c r="AA30" s="98"/>
      <c r="AB30" s="63"/>
      <c r="AC30" s="251"/>
      <c r="AD30" s="102" t="str">
        <f>IFERROR(IF(AB30=0,DATOS!$C$28,IFERROR(IF(S30=DATOS!$G$16,DATOS!$C$28,IF(AD29=DATOS!$C$28,AD28-(AD28*AB30),IF(AD28=DATOS!$C$28,AD29-(AD29*AB30),IF(AND(AD29=DATOS!$C$28,AD28=DATOS!$C$28),J28-(J28*AB30),AD29-(AD29*AB30))))),"")),"")</f>
        <v>NA</v>
      </c>
      <c r="AE30" s="191"/>
      <c r="AF30" s="251"/>
      <c r="AG30" s="102">
        <f>IFERROR(IF(S30=DATOS!$G$15,DATOS!$C$28,IF(AND(AG29=DATOS!$C$28,AG28=DATOS!$C$28),M28-(M28*AB30),IF(AG28=DATOS!$C$28,AG29-(AG29*AB30),IF(AG29=DATOS!$C$28,AG28-(AG28*AB30),(AG29-(AG29*AB30)))))),"")</f>
        <v>0.4</v>
      </c>
      <c r="AH30" s="191"/>
      <c r="AI30" s="194"/>
      <c r="AJ30" s="257"/>
      <c r="AK30" s="227"/>
      <c r="AL30" s="253"/>
      <c r="AM30" s="299"/>
      <c r="AN30" s="299"/>
      <c r="AO30" s="253"/>
      <c r="AP30" s="254"/>
    </row>
    <row r="31" spans="2:74" ht="97.5" customHeight="1" x14ac:dyDescent="0.3">
      <c r="B31" s="363" t="s">
        <v>279</v>
      </c>
      <c r="C31" s="279" t="s">
        <v>86</v>
      </c>
      <c r="D31" s="279" t="s">
        <v>304</v>
      </c>
      <c r="E31" s="279" t="s">
        <v>305</v>
      </c>
      <c r="F31" s="219" t="str">
        <f t="shared" ref="F31" si="24">+CONCATENATE("Posibilidad de afectación ",LOWER(C31)," por ",LOWER(D31)," debido a ",LOWER(E31))</f>
        <v>Posibilidad de afectación reputacional por fallo de tutela desfavorable debido a ausencia o negligencia en el trámite</v>
      </c>
      <c r="G31" s="218" t="s">
        <v>223</v>
      </c>
      <c r="H31" s="215" t="s">
        <v>228</v>
      </c>
      <c r="I31" s="212" t="str">
        <f>IFERROR(VLOOKUP(J31,DATOS!$I$27:$J$31,2),"")</f>
        <v>Media</v>
      </c>
      <c r="J31" s="207">
        <f>IFERROR(VLOOKUP(H31,DATOS!$H$27:$I$31,2,0),"")</f>
        <v>0.6</v>
      </c>
      <c r="K31" s="211" t="s">
        <v>144</v>
      </c>
      <c r="L31" s="210" t="str">
        <f>IFERROR(VLOOKUP(M31,DATOS!$I$35:$J$39,2),"")</f>
        <v>Mayor</v>
      </c>
      <c r="M31" s="207">
        <f t="shared" ref="M31" si="25">IFERROR(IF(K31=$K$1042818,20%,IF(K31=$K$1042819,40%,IF(OR(K31=$K$1042820,),60%,IF(OR(K31=$K$1042821,),80%,IF(OR(K31=$K$1042822),100%," "))))),"")</f>
        <v>0.8</v>
      </c>
      <c r="N31" s="204" t="str">
        <f>IFERROR(DATOS!D83,"")</f>
        <v>Alto</v>
      </c>
      <c r="O31" s="144" t="s">
        <v>183</v>
      </c>
      <c r="P31" s="145" t="s">
        <v>280</v>
      </c>
      <c r="Q31" s="89" t="s">
        <v>75</v>
      </c>
      <c r="R31" s="98">
        <f>IFERROR(VLOOKUP(Q31,DATOS!$E$13:$F$28,2,0),"")</f>
        <v>0.2</v>
      </c>
      <c r="S31" s="96" t="str">
        <f>IFERROR(VLOOKUP(Q31,DATOS!$E$13:$G$16,3,0),"")</f>
        <v>Probabilidad</v>
      </c>
      <c r="T31" s="89" t="s">
        <v>78</v>
      </c>
      <c r="U31" s="98">
        <f>IFERROR(VLOOKUP(T31,DATOS!$E$13:$F$28,2,0),"")</f>
        <v>0.05</v>
      </c>
      <c r="V31" s="89" t="s">
        <v>79</v>
      </c>
      <c r="W31" s="98">
        <f>IFERROR(VLOOKUP(V31,DATOS!$E$13:$F$28,2,0),"")</f>
        <v>0.1</v>
      </c>
      <c r="X31" s="89" t="s">
        <v>81</v>
      </c>
      <c r="Y31" s="98">
        <f>IFERROR(VLOOKUP(X31,DATOS!$E$13:$F$28,2,0),"")</f>
        <v>0.05</v>
      </c>
      <c r="Z31" s="89" t="s">
        <v>83</v>
      </c>
      <c r="AA31" s="98">
        <f>IFERROR(VLOOKUP(Z31,DATOS!$E$13:$F$28,2,0),"")</f>
        <v>0.1</v>
      </c>
      <c r="AB31" s="63">
        <f t="shared" ref="AB31:AB33" si="26">IF(AA31="",0,SUM(R31,U31,W31,Y31,AA31))</f>
        <v>0.5</v>
      </c>
      <c r="AC31" s="249" t="str">
        <f>IFERROR(VLOOKUP(AE31,DATOS!$B$34:$C$38,2,TRUE),"")</f>
        <v>Baja</v>
      </c>
      <c r="AD31" s="102">
        <f>IFERROR(IF(S31=DATOS!$G$16,DATOS!$C$28,J31-(J31*AB31)),"")</f>
        <v>0.3</v>
      </c>
      <c r="AE31" s="189">
        <f t="shared" ref="AE31" si="27">IFERROR(MIN(AD31:AD33),"")</f>
        <v>0.3</v>
      </c>
      <c r="AF31" s="249" t="str">
        <f>IFERROR(VLOOKUP(AH31,DATOS!$E$34:$F$38,2,TRUE),"")</f>
        <v>Menor</v>
      </c>
      <c r="AG31" s="102" t="str">
        <f>IFERROR(IF(S31=DATOS!$G$15,DATOS!$C$28,M31-(M31*AB31)),"")</f>
        <v>NA</v>
      </c>
      <c r="AH31" s="189">
        <f>IFERROR(IF(AND(AG31=DATOS!$C$28,AG32=DATOS!$C$28,AG33=DATOS!$C$28),M31,MIN(AG31:AG33)),"")</f>
        <v>0.36399999999999999</v>
      </c>
      <c r="AI31" s="192" t="str">
        <f>IFERROR(DATOS!X83,"")</f>
        <v>Moderado</v>
      </c>
      <c r="AJ31" s="255" t="str">
        <f t="shared" ref="AJ31" si="28">IFERROR(IF(AI31=" "," ",IF(OR(AI31="Bajo",AI31="Moderado"),"Aceptar","Reducir (compartir o mitigar)")),"")</f>
        <v>Aceptar</v>
      </c>
      <c r="AK31" s="225" t="s">
        <v>327</v>
      </c>
      <c r="AL31" s="253"/>
      <c r="AM31" s="299"/>
      <c r="AN31" s="299"/>
      <c r="AO31" s="253"/>
      <c r="AP31" s="254"/>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row>
    <row r="32" spans="2:74" ht="123" customHeight="1" x14ac:dyDescent="0.3">
      <c r="B32" s="364"/>
      <c r="C32" s="279"/>
      <c r="D32" s="279"/>
      <c r="E32" s="279"/>
      <c r="F32" s="220"/>
      <c r="G32" s="218"/>
      <c r="H32" s="216"/>
      <c r="I32" s="213"/>
      <c r="J32" s="208"/>
      <c r="K32" s="211"/>
      <c r="L32" s="210"/>
      <c r="M32" s="208"/>
      <c r="N32" s="205"/>
      <c r="O32" s="144" t="s">
        <v>184</v>
      </c>
      <c r="P32" s="145" t="s">
        <v>281</v>
      </c>
      <c r="Q32" s="89" t="s">
        <v>76</v>
      </c>
      <c r="R32" s="98">
        <f>IFERROR(VLOOKUP(Q32,DATOS!$E$13:$F$28,2,0),"")</f>
        <v>0.05</v>
      </c>
      <c r="S32" s="96" t="str">
        <f>IFERROR(VLOOKUP(Q32,DATOS!$E$13:$G$16,3,0),"")</f>
        <v>Impacto</v>
      </c>
      <c r="T32" s="89" t="s">
        <v>78</v>
      </c>
      <c r="U32" s="98">
        <f>IFERROR(VLOOKUP(T32,DATOS!$E$13:$F$28,2,0),"")</f>
        <v>0.05</v>
      </c>
      <c r="V32" s="89" t="s">
        <v>79</v>
      </c>
      <c r="W32" s="98">
        <f>IFERROR(VLOOKUP(V32,DATOS!$E$13:$F$28,2,0),"")</f>
        <v>0.1</v>
      </c>
      <c r="X32" s="89" t="s">
        <v>81</v>
      </c>
      <c r="Y32" s="98">
        <f>IFERROR(VLOOKUP(X32,DATOS!$E$13:$F$28,2,0),"")</f>
        <v>0.05</v>
      </c>
      <c r="Z32" s="89" t="s">
        <v>83</v>
      </c>
      <c r="AA32" s="98">
        <f>IFERROR(VLOOKUP(Z32,DATOS!$E$13:$F$28,2,0),"")</f>
        <v>0.1</v>
      </c>
      <c r="AB32" s="63">
        <f t="shared" si="26"/>
        <v>0.35</v>
      </c>
      <c r="AC32" s="250"/>
      <c r="AD32" s="102" t="str">
        <f>IFERROR(IF(S32=DATOS!$G$16,DATOS!$C$28,IF(AD31=DATOS!$C$28,J31-(J31*AB32),AD31-(AD31*AB32))),"")</f>
        <v>NA</v>
      </c>
      <c r="AE32" s="190"/>
      <c r="AF32" s="250"/>
      <c r="AG32" s="102">
        <f>IFERROR(IF(S32=DATOS!$G$15,DATOS!$C$28,IF(AG31=DATOS!$C$28,M31-(M31*AB32),AG31-(AG31*AB32))),"")</f>
        <v>0.52</v>
      </c>
      <c r="AH32" s="190"/>
      <c r="AI32" s="193"/>
      <c r="AJ32" s="256"/>
      <c r="AK32" s="226"/>
      <c r="AL32" s="253"/>
      <c r="AM32" s="299"/>
      <c r="AN32" s="299"/>
      <c r="AO32" s="253"/>
      <c r="AP32" s="254"/>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row>
    <row r="33" spans="2:74" ht="90.75" customHeight="1" x14ac:dyDescent="0.3">
      <c r="B33" s="365"/>
      <c r="C33" s="279"/>
      <c r="D33" s="279"/>
      <c r="E33" s="279"/>
      <c r="F33" s="221"/>
      <c r="G33" s="218"/>
      <c r="H33" s="217"/>
      <c r="I33" s="214"/>
      <c r="J33" s="209"/>
      <c r="K33" s="211"/>
      <c r="L33" s="210"/>
      <c r="M33" s="209"/>
      <c r="N33" s="206"/>
      <c r="O33" s="144" t="s">
        <v>185</v>
      </c>
      <c r="P33" s="145" t="s">
        <v>282</v>
      </c>
      <c r="Q33" s="89" t="s">
        <v>76</v>
      </c>
      <c r="R33" s="98">
        <f>IFERROR(VLOOKUP(Q33,DATOS!$E$13:$F$28,2,0),"")</f>
        <v>0.05</v>
      </c>
      <c r="S33" s="96" t="str">
        <f>IFERROR(VLOOKUP(Q33,DATOS!$E$13:$G$16,3,0),"")</f>
        <v>Impacto</v>
      </c>
      <c r="T33" s="89" t="s">
        <v>78</v>
      </c>
      <c r="U33" s="98">
        <f>IFERROR(VLOOKUP(T33,DATOS!$E$13:$F$28,2,0),"")</f>
        <v>0.05</v>
      </c>
      <c r="V33" s="89" t="s">
        <v>79</v>
      </c>
      <c r="W33" s="98">
        <f>IFERROR(VLOOKUP(V33,DATOS!$E$13:$F$28,2,0),"")</f>
        <v>0.1</v>
      </c>
      <c r="X33" s="89" t="s">
        <v>82</v>
      </c>
      <c r="Y33" s="98">
        <f>IFERROR(VLOOKUP(X33,DATOS!$E$13:$F$28,2,0),"")</f>
        <v>0</v>
      </c>
      <c r="Z33" s="89" t="s">
        <v>83</v>
      </c>
      <c r="AA33" s="98">
        <f>IFERROR(VLOOKUP(Z33,DATOS!$E$13:$F$28,2,0),"")</f>
        <v>0.1</v>
      </c>
      <c r="AB33" s="63">
        <f t="shared" si="26"/>
        <v>0.30000000000000004</v>
      </c>
      <c r="AC33" s="251"/>
      <c r="AD33" s="102" t="str">
        <f>IFERROR(IF(AB33=0,DATOS!$C$28,IFERROR(IF(S33=DATOS!$G$16,DATOS!$C$28,IF(AD32=DATOS!$C$28,AD31-(AD31*AB33),IF(AD31=DATOS!$C$28,AD32-(AD32*AB33),IF(AND(AD32=DATOS!$C$28,AD31=DATOS!$C$28),J31-(J31*AB33),AD32-(AD32*AB33))))),"")),"")</f>
        <v>NA</v>
      </c>
      <c r="AE33" s="191"/>
      <c r="AF33" s="251"/>
      <c r="AG33" s="102">
        <f>IFERROR(IF(S33=DATOS!$G$15,DATOS!$C$28,IF(AND(AG32=DATOS!$C$28,AG31=DATOS!$C$28),M31-(M31*AB33),IF(AG31=DATOS!$C$28,AG32-(AG32*AB33),IF(AG32=DATOS!$C$28,AG31-(AG31*AB33),(AG32-(AG32*AB33)))))),"")</f>
        <v>0.36399999999999999</v>
      </c>
      <c r="AH33" s="191"/>
      <c r="AI33" s="194"/>
      <c r="AJ33" s="257"/>
      <c r="AK33" s="227"/>
      <c r="AL33" s="253"/>
      <c r="AM33" s="299"/>
      <c r="AN33" s="299"/>
      <c r="AO33" s="253"/>
      <c r="AP33" s="254"/>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row>
    <row r="34" spans="2:74" ht="86.25" customHeight="1" x14ac:dyDescent="0.3">
      <c r="B34" s="201" t="s">
        <v>283</v>
      </c>
      <c r="C34" s="261" t="s">
        <v>86</v>
      </c>
      <c r="D34" s="258" t="s">
        <v>284</v>
      </c>
      <c r="E34" s="258" t="s">
        <v>285</v>
      </c>
      <c r="F34" s="271" t="str">
        <f t="shared" ref="F34" si="29">+CONCATENATE("Posibilidad de afectación ",LOWER(C34)," por ",LOWER(D34)," debido a ",LOWER(E34))</f>
        <v xml:space="preserve">Posibilidad de afectación reputacional por no fenecimiento de la cuenta fiscal  debido a incumplimiento normativo y/o del manual de contratación. </v>
      </c>
      <c r="G34" s="261" t="s">
        <v>222</v>
      </c>
      <c r="H34" s="215" t="s">
        <v>231</v>
      </c>
      <c r="I34" s="212" t="str">
        <f>IFERROR(VLOOKUP(J34,DATOS!$I$27:$J$31,2),"")</f>
        <v>Muy Baja</v>
      </c>
      <c r="J34" s="207">
        <f>IFERROR(VLOOKUP(H34,DATOS!$H$27:$I$31,2,0),"")</f>
        <v>0.2</v>
      </c>
      <c r="K34" s="211" t="s">
        <v>144</v>
      </c>
      <c r="L34" s="210" t="str">
        <f>IFERROR(VLOOKUP(M34,DATOS!$I$35:$J$39,2),"")</f>
        <v>Mayor</v>
      </c>
      <c r="M34" s="207">
        <f t="shared" ref="M34" si="30">IFERROR(IF(K34=$K$1042818,20%,IF(K34=$K$1042819,40%,IF(OR(K34=$K$1042820,),60%,IF(OR(K34=$K$1042821,),80%,IF(OR(K34=$K$1042822),100%," "))))),"")</f>
        <v>0.8</v>
      </c>
      <c r="N34" s="204" t="str">
        <f>IFERROR(DATOS!D86,"")</f>
        <v>Alto</v>
      </c>
      <c r="O34" s="142" t="s">
        <v>183</v>
      </c>
      <c r="P34" s="145" t="s">
        <v>286</v>
      </c>
      <c r="Q34" s="89" t="s">
        <v>74</v>
      </c>
      <c r="R34" s="98">
        <f>IFERROR(VLOOKUP(Q34,DATOS!$E$13:$F$28,2,0),"")</f>
        <v>0.25</v>
      </c>
      <c r="S34" s="96" t="str">
        <f>IFERROR(VLOOKUP(Q34,DATOS!$E$13:$G$16,3,0),"")</f>
        <v>Probabilidad</v>
      </c>
      <c r="T34" s="89" t="s">
        <v>77</v>
      </c>
      <c r="U34" s="98">
        <f>IFERROR(VLOOKUP(T34,DATOS!$E$13:$F$28,2,0),"")</f>
        <v>0.1</v>
      </c>
      <c r="V34" s="89" t="s">
        <v>79</v>
      </c>
      <c r="W34" s="98">
        <f>IFERROR(VLOOKUP(V34,DATOS!$E$13:$F$28,2,0),"")</f>
        <v>0.1</v>
      </c>
      <c r="X34" s="89" t="s">
        <v>81</v>
      </c>
      <c r="Y34" s="98">
        <f>IFERROR(VLOOKUP(X34,DATOS!$E$13:$F$28,2,0),"")</f>
        <v>0.05</v>
      </c>
      <c r="Z34" s="89" t="s">
        <v>83</v>
      </c>
      <c r="AA34" s="98">
        <f>IFERROR(VLOOKUP(Z34,DATOS!$E$13:$F$28,2,0),"")</f>
        <v>0.1</v>
      </c>
      <c r="AB34" s="63">
        <f t="shared" ref="AB34:AB39" si="31">IF(AA34="",0,SUM(R34,U34,W34,Y34,AA34))</f>
        <v>0.6</v>
      </c>
      <c r="AC34" s="249" t="str">
        <f>IFERROR(VLOOKUP(AE34,DATOS!$B$34:$C$38,2,TRUE),"")</f>
        <v>Muy Baja</v>
      </c>
      <c r="AD34" s="102">
        <f>IFERROR(IF(S34=DATOS!$G$16,DATOS!$C$28,J34-(J34*AB34)),"")</f>
        <v>8.0000000000000016E-2</v>
      </c>
      <c r="AE34" s="189">
        <f t="shared" ref="AE34" si="32">IFERROR(MIN(AD34:AD36),"")</f>
        <v>1.4400000000000003E-2</v>
      </c>
      <c r="AF34" s="249" t="str">
        <f>IFERROR(VLOOKUP(AH34,DATOS!$E$34:$F$38,2,TRUE),"")</f>
        <v>Mayor</v>
      </c>
      <c r="AG34" s="102" t="str">
        <f>IFERROR(IF(S34=DATOS!$G$15,DATOS!$C$28,M34-(M34*AB34)),"")</f>
        <v>NA</v>
      </c>
      <c r="AH34" s="189">
        <f>IFERROR(IF(AND(AG34=DATOS!$C$28,AG35=DATOS!$C$28,AG36=DATOS!$C$28),M34,MIN(AG34:AG36)),"")</f>
        <v>0.8</v>
      </c>
      <c r="AI34" s="192" t="str">
        <f>IFERROR(DATOS!X86,"")</f>
        <v>Alto</v>
      </c>
      <c r="AJ34" s="255" t="str">
        <f t="shared" ref="AJ34" si="33">IFERROR(IF(AI34=" "," ",IF(OR(AI34="Bajo",AI34="Moderado"),"Aceptar","Reducir (compartir o mitigar)")),"")</f>
        <v>Reducir (compartir o mitigar)</v>
      </c>
      <c r="AK34" s="351" t="s">
        <v>309</v>
      </c>
      <c r="AL34" s="346" t="s">
        <v>308</v>
      </c>
      <c r="AM34" s="345">
        <v>45107</v>
      </c>
      <c r="AN34" s="345">
        <v>46053</v>
      </c>
      <c r="AO34" s="346" t="s">
        <v>328</v>
      </c>
      <c r="AP34" s="347"/>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row>
    <row r="35" spans="2:74" ht="136.5" customHeight="1" x14ac:dyDescent="0.3">
      <c r="B35" s="202"/>
      <c r="C35" s="262"/>
      <c r="D35" s="259"/>
      <c r="E35" s="259"/>
      <c r="F35" s="272"/>
      <c r="G35" s="262"/>
      <c r="H35" s="216"/>
      <c r="I35" s="213"/>
      <c r="J35" s="208"/>
      <c r="K35" s="211"/>
      <c r="L35" s="210"/>
      <c r="M35" s="208"/>
      <c r="N35" s="205"/>
      <c r="O35" s="142" t="s">
        <v>184</v>
      </c>
      <c r="P35" s="145" t="s">
        <v>287</v>
      </c>
      <c r="Q35" s="89" t="s">
        <v>74</v>
      </c>
      <c r="R35" s="98">
        <f>IFERROR(VLOOKUP(Q35,DATOS!$E$13:$F$28,2,0),"")</f>
        <v>0.25</v>
      </c>
      <c r="S35" s="96" t="str">
        <f>IFERROR(VLOOKUP(Q35,DATOS!$E$13:$G$16,3,0),"")</f>
        <v>Probabilidad</v>
      </c>
      <c r="T35" s="89" t="s">
        <v>77</v>
      </c>
      <c r="U35" s="98">
        <f>IFERROR(VLOOKUP(T35,DATOS!$E$13:$F$28,2,0),"")</f>
        <v>0.1</v>
      </c>
      <c r="V35" s="89" t="s">
        <v>79</v>
      </c>
      <c r="W35" s="98">
        <f>IFERROR(VLOOKUP(V35,DATOS!$E$13:$F$28,2,0),"")</f>
        <v>0.1</v>
      </c>
      <c r="X35" s="89" t="s">
        <v>81</v>
      </c>
      <c r="Y35" s="98">
        <f>IFERROR(VLOOKUP(X35,DATOS!$E$13:$F$28,2,0),"")</f>
        <v>0.05</v>
      </c>
      <c r="Z35" s="89" t="s">
        <v>83</v>
      </c>
      <c r="AA35" s="98">
        <f>IFERROR(VLOOKUP(Z35,DATOS!$E$13:$F$28,2,0),"")</f>
        <v>0.1</v>
      </c>
      <c r="AB35" s="63">
        <f t="shared" si="31"/>
        <v>0.6</v>
      </c>
      <c r="AC35" s="250"/>
      <c r="AD35" s="102">
        <f>IFERROR(IF(S35=DATOS!$G$16,DATOS!$C$28,IF(AD34=DATOS!$C$28,J34-(J34*AB35),AD34-(AD34*AB35))),"")</f>
        <v>3.2000000000000008E-2</v>
      </c>
      <c r="AE35" s="190"/>
      <c r="AF35" s="250"/>
      <c r="AG35" s="102" t="str">
        <f>IFERROR(IF(S35=DATOS!$G$15,DATOS!$C$28,IF(AG34=DATOS!$C$28,M34-(M34*AB35),AG34-(AG34*AB35))),"")</f>
        <v>NA</v>
      </c>
      <c r="AH35" s="190"/>
      <c r="AI35" s="193"/>
      <c r="AJ35" s="256"/>
      <c r="AK35" s="352"/>
      <c r="AL35" s="346"/>
      <c r="AM35" s="345"/>
      <c r="AN35" s="345"/>
      <c r="AO35" s="346"/>
      <c r="AP35" s="347"/>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row>
    <row r="36" spans="2:74" ht="101.25" customHeight="1" x14ac:dyDescent="0.3">
      <c r="B36" s="203"/>
      <c r="C36" s="263"/>
      <c r="D36" s="260"/>
      <c r="E36" s="260"/>
      <c r="F36" s="273"/>
      <c r="G36" s="263"/>
      <c r="H36" s="217"/>
      <c r="I36" s="214"/>
      <c r="J36" s="209"/>
      <c r="K36" s="211"/>
      <c r="L36" s="210"/>
      <c r="M36" s="209"/>
      <c r="N36" s="206"/>
      <c r="O36" s="142" t="s">
        <v>185</v>
      </c>
      <c r="P36" s="145" t="s">
        <v>288</v>
      </c>
      <c r="Q36" s="89" t="s">
        <v>74</v>
      </c>
      <c r="R36" s="98">
        <f>IFERROR(VLOOKUP(Q36,DATOS!$E$13:$F$28,2,0),"")</f>
        <v>0.25</v>
      </c>
      <c r="S36" s="96" t="str">
        <f>IFERROR(VLOOKUP(Q36,DATOS!$E$13:$G$16,3,0),"")</f>
        <v>Probabilidad</v>
      </c>
      <c r="T36" s="89" t="s">
        <v>78</v>
      </c>
      <c r="U36" s="98">
        <f>IFERROR(VLOOKUP(T36,DATOS!$E$13:$F$28,2,0),"")</f>
        <v>0.05</v>
      </c>
      <c r="V36" s="89" t="s">
        <v>79</v>
      </c>
      <c r="W36" s="98">
        <f>IFERROR(VLOOKUP(V36,DATOS!$E$13:$F$28,2,0),"")</f>
        <v>0.1</v>
      </c>
      <c r="X36" s="89" t="s">
        <v>81</v>
      </c>
      <c r="Y36" s="98">
        <f>IFERROR(VLOOKUP(X36,DATOS!$E$13:$F$28,2,0),"")</f>
        <v>0.05</v>
      </c>
      <c r="Z36" s="89" t="s">
        <v>83</v>
      </c>
      <c r="AA36" s="98">
        <f>IFERROR(VLOOKUP(Z36,DATOS!$E$13:$F$28,2,0),"")</f>
        <v>0.1</v>
      </c>
      <c r="AB36" s="63">
        <f t="shared" si="31"/>
        <v>0.55000000000000004</v>
      </c>
      <c r="AC36" s="251"/>
      <c r="AD36" s="102">
        <f>IFERROR(IF(AB36=0,DATOS!$C$28,IFERROR(IF(S36=DATOS!$G$16,DATOS!$C$28,IF(AD35=DATOS!$C$28,AD34-(AD34*AB36),IF(AD34=DATOS!$C$28,AD35-(AD35*AB36),IF(AND(AD35=DATOS!$C$28,AD34=DATOS!$C$28),J34-(J34*AB36),AD35-(AD35*AB36))))),"")),"")</f>
        <v>1.4400000000000003E-2</v>
      </c>
      <c r="AE36" s="191"/>
      <c r="AF36" s="251"/>
      <c r="AG36" s="102" t="str">
        <f>IFERROR(IF(S36=DATOS!$G$15,DATOS!$C$28,IF(AND(AG35=DATOS!$C$28,AG34=DATOS!$C$28),M34-(M34*AB36),IF(AG34=DATOS!$C$28,AG35-(AG35*AB36),IF(AG35=DATOS!$C$28,AG34-(AG34*AB36),(AG35-(AG35*AB36)))))),"")</f>
        <v>NA</v>
      </c>
      <c r="AH36" s="191"/>
      <c r="AI36" s="194"/>
      <c r="AJ36" s="257"/>
      <c r="AK36" s="353"/>
      <c r="AL36" s="346"/>
      <c r="AM36" s="345"/>
      <c r="AN36" s="345"/>
      <c r="AO36" s="346"/>
      <c r="AP36" s="347"/>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row>
    <row r="37" spans="2:74" ht="118.5" customHeight="1" x14ac:dyDescent="0.3">
      <c r="B37" s="201" t="s">
        <v>289</v>
      </c>
      <c r="C37" s="218" t="s">
        <v>234</v>
      </c>
      <c r="D37" s="279" t="s">
        <v>290</v>
      </c>
      <c r="E37" s="279" t="s">
        <v>307</v>
      </c>
      <c r="F37" s="219" t="str">
        <f t="shared" ref="F37" si="34">+CONCATENATE("Posibilidad de afectación ",LOWER(C37)," por ",LOWER(D37)," debido a ",LOWER(E37))</f>
        <v>Posibilidad de afectación económica y reputacional por sentencias desfavorables a la entidad debido a actos administrativos expedidos por la personería de cali</v>
      </c>
      <c r="G37" s="218" t="s">
        <v>223</v>
      </c>
      <c r="H37" s="215" t="s">
        <v>228</v>
      </c>
      <c r="I37" s="212" t="str">
        <f>IFERROR(VLOOKUP(J37,DATOS!$I$27:$J$31,2),"")</f>
        <v>Media</v>
      </c>
      <c r="J37" s="207">
        <f>IFERROR(VLOOKUP(H37,DATOS!$H$27:$I$31,2,0),"")</f>
        <v>0.6</v>
      </c>
      <c r="K37" s="211" t="s">
        <v>144</v>
      </c>
      <c r="L37" s="210" t="str">
        <f>IFERROR(VLOOKUP(M37,DATOS!$I$35:$J$39,2),"")</f>
        <v>Mayor</v>
      </c>
      <c r="M37" s="207">
        <f t="shared" ref="M37" si="35">IFERROR(IF(K37=$K$1042818,20%,IF(K37=$K$1042819,40%,IF(OR(K37=$K$1042820,),60%,IF(OR(K37=$K$1042821,),80%,IF(OR(K37=$K$1042822),100%," "))))),"")</f>
        <v>0.8</v>
      </c>
      <c r="N37" s="204" t="str">
        <f>IFERROR(DATOS!D89,"")</f>
        <v>Alto</v>
      </c>
      <c r="O37" s="144" t="s">
        <v>183</v>
      </c>
      <c r="P37" s="145" t="s">
        <v>291</v>
      </c>
      <c r="Q37" s="89" t="s">
        <v>74</v>
      </c>
      <c r="R37" s="98">
        <f>IFERROR(VLOOKUP(Q37,DATOS!$E$13:$F$28,2,0),"")</f>
        <v>0.25</v>
      </c>
      <c r="S37" s="96" t="str">
        <f>IFERROR(VLOOKUP(Q37,DATOS!$E$13:$G$16,3,0),"")</f>
        <v>Probabilidad</v>
      </c>
      <c r="T37" s="89" t="s">
        <v>78</v>
      </c>
      <c r="U37" s="98">
        <f>IFERROR(VLOOKUP(T37,DATOS!$E$13:$F$28,2,0),"")</f>
        <v>0.05</v>
      </c>
      <c r="V37" s="89" t="s">
        <v>79</v>
      </c>
      <c r="W37" s="98">
        <f>IFERROR(VLOOKUP(V37,DATOS!$E$13:$F$28,2,0),"")</f>
        <v>0.1</v>
      </c>
      <c r="X37" s="89" t="s">
        <v>81</v>
      </c>
      <c r="Y37" s="98">
        <f>IFERROR(VLOOKUP(X37,DATOS!$E$13:$F$28,2,0),"")</f>
        <v>0.05</v>
      </c>
      <c r="Z37" s="89" t="s">
        <v>83</v>
      </c>
      <c r="AA37" s="98">
        <f>IFERROR(VLOOKUP(Z37,DATOS!$E$13:$F$28,2,0),"")</f>
        <v>0.1</v>
      </c>
      <c r="AB37" s="63">
        <f t="shared" si="31"/>
        <v>0.55000000000000004</v>
      </c>
      <c r="AC37" s="249" t="str">
        <f>IFERROR(VLOOKUP(AE37,DATOS!$B$34:$C$38,2,TRUE),"")</f>
        <v>Muy Baja</v>
      </c>
      <c r="AD37" s="102">
        <f>IFERROR(IF(S37=DATOS!$G$16,DATOS!$C$28,J37-(J37*AB37)),"")</f>
        <v>0.26999999999999996</v>
      </c>
      <c r="AE37" s="189">
        <f t="shared" ref="AE37" si="36">IFERROR(MIN(AD37:AD39),"")</f>
        <v>5.4674999999999987E-2</v>
      </c>
      <c r="AF37" s="249" t="str">
        <f>IFERROR(VLOOKUP(AH37,DATOS!$E$34:$F$38,2,TRUE),"")</f>
        <v>Mayor</v>
      </c>
      <c r="AG37" s="102" t="str">
        <f>IFERROR(IF(S37=DATOS!$G$15,DATOS!$C$28,M37-(M37*AB37)),"")</f>
        <v>NA</v>
      </c>
      <c r="AH37" s="189">
        <f>IFERROR(IF(AND(AG37=DATOS!$C$28,AG38=DATOS!$C$28,AG39=DATOS!$C$28),M37,MIN(AG37:AG39)),"")</f>
        <v>0.8</v>
      </c>
      <c r="AI37" s="192" t="str">
        <f>IFERROR(DATOS!X89,"")</f>
        <v>Alto</v>
      </c>
      <c r="AJ37" s="255" t="str">
        <f t="shared" ref="AJ37" si="37">IFERROR(IF(AI37=" "," ",IF(OR(AI37="Bajo",AI37="Moderado"),"Aceptar","Reducir (compartir o mitigar)")),"")</f>
        <v>Reducir (compartir o mitigar)</v>
      </c>
      <c r="AK37" s="351" t="s">
        <v>310</v>
      </c>
      <c r="AL37" s="346" t="s">
        <v>308</v>
      </c>
      <c r="AM37" s="345">
        <v>45107</v>
      </c>
      <c r="AN37" s="345">
        <v>45230</v>
      </c>
      <c r="AO37" s="346" t="s">
        <v>92</v>
      </c>
      <c r="AP37" s="362" t="s">
        <v>325</v>
      </c>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row>
    <row r="38" spans="2:74" ht="118.5" customHeight="1" x14ac:dyDescent="0.3">
      <c r="B38" s="202"/>
      <c r="C38" s="218"/>
      <c r="D38" s="279"/>
      <c r="E38" s="279"/>
      <c r="F38" s="220"/>
      <c r="G38" s="218"/>
      <c r="H38" s="216"/>
      <c r="I38" s="213"/>
      <c r="J38" s="208"/>
      <c r="K38" s="211"/>
      <c r="L38" s="210"/>
      <c r="M38" s="208"/>
      <c r="N38" s="205"/>
      <c r="O38" s="144" t="s">
        <v>184</v>
      </c>
      <c r="P38" s="145" t="s">
        <v>292</v>
      </c>
      <c r="Q38" s="89" t="s">
        <v>74</v>
      </c>
      <c r="R38" s="98">
        <f>IFERROR(VLOOKUP(Q38,DATOS!$E$13:$F$28,2,0),"")</f>
        <v>0.25</v>
      </c>
      <c r="S38" s="96" t="str">
        <f>IFERROR(VLOOKUP(Q38,DATOS!$E$13:$G$16,3,0),"")</f>
        <v>Probabilidad</v>
      </c>
      <c r="T38" s="89" t="s">
        <v>78</v>
      </c>
      <c r="U38" s="98">
        <f>IFERROR(VLOOKUP(T38,DATOS!$E$13:$F$28,2,0),"")</f>
        <v>0.05</v>
      </c>
      <c r="V38" s="89" t="s">
        <v>79</v>
      </c>
      <c r="W38" s="98">
        <f>IFERROR(VLOOKUP(V38,DATOS!$E$13:$F$28,2,0),"")</f>
        <v>0.1</v>
      </c>
      <c r="X38" s="89" t="s">
        <v>81</v>
      </c>
      <c r="Y38" s="98">
        <f>IFERROR(VLOOKUP(X38,DATOS!$E$13:$F$28,2,0),"")</f>
        <v>0.05</v>
      </c>
      <c r="Z38" s="89" t="s">
        <v>83</v>
      </c>
      <c r="AA38" s="98">
        <f>IFERROR(VLOOKUP(Z38,DATOS!$E$13:$F$28,2,0),"")</f>
        <v>0.1</v>
      </c>
      <c r="AB38" s="63">
        <f t="shared" si="31"/>
        <v>0.55000000000000004</v>
      </c>
      <c r="AC38" s="250"/>
      <c r="AD38" s="102">
        <f>IFERROR(IF(S38=DATOS!$G$16,DATOS!$C$28,IF(AD37=DATOS!$C$28,J37-(J37*AB38),AD37-(AD37*AB38))),"")</f>
        <v>0.12149999999999997</v>
      </c>
      <c r="AE38" s="190"/>
      <c r="AF38" s="250"/>
      <c r="AG38" s="102" t="str">
        <f>IFERROR(IF(S38=DATOS!$G$15,DATOS!$C$28,IF(AG37=DATOS!$C$28,M37-(M37*AB38),AG37-(AG37*AB38))),"")</f>
        <v>NA</v>
      </c>
      <c r="AH38" s="190"/>
      <c r="AI38" s="193"/>
      <c r="AJ38" s="256"/>
      <c r="AK38" s="352"/>
      <c r="AL38" s="346"/>
      <c r="AM38" s="345"/>
      <c r="AN38" s="345"/>
      <c r="AO38" s="346"/>
      <c r="AP38" s="362"/>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row>
    <row r="39" spans="2:74" ht="90" customHeight="1" x14ac:dyDescent="0.3">
      <c r="B39" s="203"/>
      <c r="C39" s="218"/>
      <c r="D39" s="279"/>
      <c r="E39" s="279"/>
      <c r="F39" s="221"/>
      <c r="G39" s="218"/>
      <c r="H39" s="217"/>
      <c r="I39" s="214"/>
      <c r="J39" s="209"/>
      <c r="K39" s="211"/>
      <c r="L39" s="210"/>
      <c r="M39" s="209"/>
      <c r="N39" s="206"/>
      <c r="O39" s="144" t="s">
        <v>185</v>
      </c>
      <c r="P39" s="145" t="s">
        <v>293</v>
      </c>
      <c r="Q39" s="89" t="s">
        <v>74</v>
      </c>
      <c r="R39" s="98">
        <f>IFERROR(VLOOKUP(Q39,DATOS!$E$13:$F$28,2,0),"")</f>
        <v>0.25</v>
      </c>
      <c r="S39" s="96" t="str">
        <f>IFERROR(VLOOKUP(Q39,DATOS!$E$13:$G$16,3,0),"")</f>
        <v>Probabilidad</v>
      </c>
      <c r="T39" s="89" t="s">
        <v>78</v>
      </c>
      <c r="U39" s="98">
        <f>IFERROR(VLOOKUP(T39,DATOS!$E$13:$F$28,2,0),"")</f>
        <v>0.05</v>
      </c>
      <c r="V39" s="89" t="s">
        <v>79</v>
      </c>
      <c r="W39" s="98">
        <f>IFERROR(VLOOKUP(V39,DATOS!$E$13:$F$28,2,0),"")</f>
        <v>0.1</v>
      </c>
      <c r="X39" s="89" t="s">
        <v>81</v>
      </c>
      <c r="Y39" s="98">
        <f>IFERROR(VLOOKUP(X39,DATOS!$E$13:$F$28,2,0),"")</f>
        <v>0.05</v>
      </c>
      <c r="Z39" s="89" t="s">
        <v>83</v>
      </c>
      <c r="AA39" s="98">
        <f>IFERROR(VLOOKUP(Z39,DATOS!$E$13:$F$28,2,0),"")</f>
        <v>0.1</v>
      </c>
      <c r="AB39" s="63">
        <f t="shared" si="31"/>
        <v>0.55000000000000004</v>
      </c>
      <c r="AC39" s="251"/>
      <c r="AD39" s="102">
        <f>IFERROR(IF(AB39=0,DATOS!$C$28,IFERROR(IF(S39=DATOS!$G$16,DATOS!$C$28,IF(AD38=DATOS!$C$28,AD37-(AD37*AB39),IF(AD37=DATOS!$C$28,AD38-(AD38*AB39),IF(AND(AD38=DATOS!$C$28,AD37=DATOS!$C$28),J37-(J37*AB39),AD38-(AD38*AB39))))),"")),"")</f>
        <v>5.4674999999999987E-2</v>
      </c>
      <c r="AE39" s="191"/>
      <c r="AF39" s="251"/>
      <c r="AG39" s="102" t="str">
        <f>IFERROR(IF(S39=DATOS!$G$15,DATOS!$C$28,IF(AND(AG38=DATOS!$C$28,AG37=DATOS!$C$28),M37-(M37*AB39),IF(AG37=DATOS!$C$28,AG38-(AG38*AB39),IF(AG38=DATOS!$C$28,AG37-(AG37*AB39),(AG38-(AG38*AB39)))))),"")</f>
        <v>NA</v>
      </c>
      <c r="AH39" s="191"/>
      <c r="AI39" s="194"/>
      <c r="AJ39" s="257"/>
      <c r="AK39" s="353"/>
      <c r="AL39" s="346"/>
      <c r="AM39" s="345"/>
      <c r="AN39" s="345"/>
      <c r="AO39" s="346"/>
      <c r="AP39" s="362"/>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row>
    <row r="40" spans="2:74" ht="149.25" customHeight="1" x14ac:dyDescent="0.3">
      <c r="B40" s="201" t="s">
        <v>294</v>
      </c>
      <c r="C40" s="268" t="s">
        <v>234</v>
      </c>
      <c r="D40" s="265" t="s">
        <v>295</v>
      </c>
      <c r="E40" s="265" t="s">
        <v>296</v>
      </c>
      <c r="F40" s="219" t="str">
        <f t="shared" ref="F40" si="38">+CONCATENATE("Posibilidad de afectación ",LOWER(C40)," por ",LOWER(D40)," debido a ",LOWER(E40))</f>
        <v xml:space="preserve">Posibilidad de afectación económica y reputacional por sanciones debido a contratos ejecutados  sin el cumplimiento de requisitos u omisión en la publicación. </v>
      </c>
      <c r="G40" s="218" t="s">
        <v>223</v>
      </c>
      <c r="H40" s="215" t="s">
        <v>228</v>
      </c>
      <c r="I40" s="212" t="str">
        <f>IFERROR(VLOOKUP(J40,DATOS!$I$27:$J$31,2),"")</f>
        <v>Media</v>
      </c>
      <c r="J40" s="207">
        <f>IFERROR(VLOOKUP(H40,DATOS!$H$27:$I$31,2,0),"")</f>
        <v>0.6</v>
      </c>
      <c r="K40" s="211" t="s">
        <v>144</v>
      </c>
      <c r="L40" s="210" t="str">
        <f>IFERROR(VLOOKUP(M40,DATOS!$I$35:$J$39,2),"")</f>
        <v>Mayor</v>
      </c>
      <c r="M40" s="207">
        <f t="shared" ref="M40" si="39">IFERROR(IF(K40=$K$1042818,20%,IF(K40=$K$1042819,40%,IF(OR(K40=$K$1042820,),60%,IF(OR(K40=$K$1042821,),80%,IF(OR(K40=$K$1042822),100%," "))))),"")</f>
        <v>0.8</v>
      </c>
      <c r="N40" s="204" t="str">
        <f>IFERROR(DATOS!D92,"")</f>
        <v>Alto</v>
      </c>
      <c r="O40" s="142" t="s">
        <v>183</v>
      </c>
      <c r="P40" s="143" t="s">
        <v>297</v>
      </c>
      <c r="Q40" s="82" t="s">
        <v>74</v>
      </c>
      <c r="R40" s="98">
        <f>IFERROR(VLOOKUP(Q40,DATOS!$E$13:$F$28,2,0),"")</f>
        <v>0.25</v>
      </c>
      <c r="S40" s="96" t="str">
        <f>IFERROR(VLOOKUP(Q40,DATOS!$E$13:$G$16,3,0),"")</f>
        <v>Probabilidad</v>
      </c>
      <c r="T40" s="82" t="s">
        <v>78</v>
      </c>
      <c r="U40" s="98">
        <f>IFERROR(VLOOKUP(T40,DATOS!$E$13:$F$28,2,0),"")</f>
        <v>0.05</v>
      </c>
      <c r="V40" s="89" t="s">
        <v>79</v>
      </c>
      <c r="W40" s="98">
        <f>IFERROR(VLOOKUP(V40,DATOS!$E$13:$F$28,2,0),"")</f>
        <v>0.1</v>
      </c>
      <c r="X40" s="89" t="s">
        <v>81</v>
      </c>
      <c r="Y40" s="98">
        <f>IFERROR(VLOOKUP(X40,DATOS!$E$13:$F$28,2,0),"")</f>
        <v>0.05</v>
      </c>
      <c r="Z40" s="89" t="s">
        <v>83</v>
      </c>
      <c r="AA40" s="98">
        <f>IFERROR(VLOOKUP(Z40,DATOS!$E$13:$F$28,2,0),"")</f>
        <v>0.1</v>
      </c>
      <c r="AB40" s="63">
        <f t="shared" ref="AB40:AB42" si="40">IF(AA40="",0,SUM(R40,U40,W40,Y40,AA40))</f>
        <v>0.55000000000000004</v>
      </c>
      <c r="AC40" s="249" t="str">
        <f>IFERROR(VLOOKUP(AE40,DATOS!$B$34:$C$38,2,TRUE),"")</f>
        <v>Muy Baja</v>
      </c>
      <c r="AD40" s="102">
        <f>IFERROR(IF(S40=DATOS!$G$16,DATOS!$C$28,J40-(J40*AB40)),"")</f>
        <v>0.26999999999999996</v>
      </c>
      <c r="AE40" s="189">
        <f t="shared" ref="AE40" si="41">IFERROR(MIN(AD40:AD42),"")</f>
        <v>4.3200000000000002E-2</v>
      </c>
      <c r="AF40" s="249" t="str">
        <f>IFERROR(VLOOKUP(AH40,DATOS!$E$34:$F$38,2,TRUE),"")</f>
        <v>Mayor</v>
      </c>
      <c r="AG40" s="102" t="str">
        <f>IFERROR(IF(S40=DATOS!$G$15,DATOS!$C$28,M40-(M40*AB40)),"")</f>
        <v>NA</v>
      </c>
      <c r="AH40" s="189">
        <f>IFERROR(IF(AND(AG40=DATOS!$C$28,AG41=DATOS!$C$28,AG42=DATOS!$C$28),M40,MIN(AG40:AG42)),"")</f>
        <v>0.8</v>
      </c>
      <c r="AI40" s="192" t="str">
        <f>IFERROR(DATOS!X92,"")</f>
        <v>Alto</v>
      </c>
      <c r="AJ40" s="255" t="str">
        <f t="shared" ref="AJ40" si="42">IFERROR(IF(AI40=" "," ",IF(OR(AI40="Bajo",AI40="Moderado"),"Aceptar","Reducir (compartir o mitigar)")),"")</f>
        <v>Reducir (compartir o mitigar)</v>
      </c>
      <c r="AK40" s="351" t="s">
        <v>311</v>
      </c>
      <c r="AL40" s="346" t="s">
        <v>308</v>
      </c>
      <c r="AM40" s="345">
        <v>45107</v>
      </c>
      <c r="AN40" s="345">
        <v>46053</v>
      </c>
      <c r="AO40" s="346" t="s">
        <v>328</v>
      </c>
      <c r="AP40" s="347"/>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row>
    <row r="41" spans="2:74" ht="278.25" customHeight="1" x14ac:dyDescent="0.3">
      <c r="B41" s="202"/>
      <c r="C41" s="269"/>
      <c r="D41" s="266"/>
      <c r="E41" s="266"/>
      <c r="F41" s="220"/>
      <c r="G41" s="218"/>
      <c r="H41" s="216"/>
      <c r="I41" s="213"/>
      <c r="J41" s="208"/>
      <c r="K41" s="211"/>
      <c r="L41" s="210"/>
      <c r="M41" s="208"/>
      <c r="N41" s="205"/>
      <c r="O41" s="142" t="s">
        <v>184</v>
      </c>
      <c r="P41" s="143" t="s">
        <v>329</v>
      </c>
      <c r="Q41" s="82" t="s">
        <v>74</v>
      </c>
      <c r="R41" s="98">
        <f>IFERROR(VLOOKUP(Q41,DATOS!$E$13:$F$28,2,0),"")</f>
        <v>0.25</v>
      </c>
      <c r="S41" s="96" t="str">
        <f>IFERROR(VLOOKUP(Q41,DATOS!$E$13:$G$16,3,0),"")</f>
        <v>Probabilidad</v>
      </c>
      <c r="T41" s="82" t="s">
        <v>77</v>
      </c>
      <c r="U41" s="98">
        <f>IFERROR(VLOOKUP(T41,DATOS!$E$13:$F$28,2,0),"")</f>
        <v>0.1</v>
      </c>
      <c r="V41" s="89" t="s">
        <v>79</v>
      </c>
      <c r="W41" s="98">
        <f>IFERROR(VLOOKUP(V41,DATOS!$E$13:$F$28,2,0),"")</f>
        <v>0.1</v>
      </c>
      <c r="X41" s="89" t="s">
        <v>81</v>
      </c>
      <c r="Y41" s="98">
        <f>IFERROR(VLOOKUP(X41,DATOS!$E$13:$F$28,2,0),"")</f>
        <v>0.05</v>
      </c>
      <c r="Z41" s="89" t="s">
        <v>83</v>
      </c>
      <c r="AA41" s="98">
        <f>IFERROR(VLOOKUP(Z41,DATOS!$E$13:$F$28,2,0),"")</f>
        <v>0.1</v>
      </c>
      <c r="AB41" s="63">
        <f t="shared" si="40"/>
        <v>0.6</v>
      </c>
      <c r="AC41" s="250"/>
      <c r="AD41" s="102">
        <f>IFERROR(IF(S41=DATOS!$G$16,DATOS!$C$28,IF(AD40=DATOS!$C$28,J40-(J40*AB41),AD40-(AD40*AB41))),"")</f>
        <v>0.10799999999999998</v>
      </c>
      <c r="AE41" s="190"/>
      <c r="AF41" s="250"/>
      <c r="AG41" s="102" t="str">
        <f>IFERROR(IF(S41=DATOS!$G$15,DATOS!$C$28,IF(AG40=DATOS!$C$28,M40-(M40*AB41),AG40-(AG40*AB41))),"")</f>
        <v>NA</v>
      </c>
      <c r="AH41" s="190"/>
      <c r="AI41" s="193"/>
      <c r="AJ41" s="256"/>
      <c r="AK41" s="352"/>
      <c r="AL41" s="346"/>
      <c r="AM41" s="345"/>
      <c r="AN41" s="345"/>
      <c r="AO41" s="346"/>
      <c r="AP41" s="347"/>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row>
    <row r="42" spans="2:74" ht="139.5" customHeight="1" x14ac:dyDescent="0.3">
      <c r="B42" s="203"/>
      <c r="C42" s="270"/>
      <c r="D42" s="267"/>
      <c r="E42" s="267"/>
      <c r="F42" s="221"/>
      <c r="G42" s="218"/>
      <c r="H42" s="217"/>
      <c r="I42" s="214"/>
      <c r="J42" s="209"/>
      <c r="K42" s="211"/>
      <c r="L42" s="210"/>
      <c r="M42" s="209"/>
      <c r="N42" s="206"/>
      <c r="O42" s="142" t="s">
        <v>185</v>
      </c>
      <c r="P42" s="143" t="s">
        <v>298</v>
      </c>
      <c r="Q42" s="82" t="s">
        <v>74</v>
      </c>
      <c r="R42" s="98">
        <f>IFERROR(VLOOKUP(Q42,DATOS!$E$13:$F$28,2,0),"")</f>
        <v>0.25</v>
      </c>
      <c r="S42" s="96" t="str">
        <f>IFERROR(VLOOKUP(Q42,DATOS!$E$13:$G$16,3,0),"")</f>
        <v>Probabilidad</v>
      </c>
      <c r="T42" s="82" t="s">
        <v>77</v>
      </c>
      <c r="U42" s="98">
        <f>IFERROR(VLOOKUP(T42,DATOS!$E$13:$F$28,2,0),"")</f>
        <v>0.1</v>
      </c>
      <c r="V42" s="89" t="s">
        <v>79</v>
      </c>
      <c r="W42" s="98">
        <f>IFERROR(VLOOKUP(V42,DATOS!$E$13:$F$28,2,0),"")</f>
        <v>0.1</v>
      </c>
      <c r="X42" s="89" t="s">
        <v>81</v>
      </c>
      <c r="Y42" s="98">
        <f>IFERROR(VLOOKUP(X42,DATOS!$E$13:$F$28,2,0),"")</f>
        <v>0.05</v>
      </c>
      <c r="Z42" s="89" t="s">
        <v>83</v>
      </c>
      <c r="AA42" s="98">
        <f>IFERROR(VLOOKUP(Z42,DATOS!$E$13:$F$28,2,0),"")</f>
        <v>0.1</v>
      </c>
      <c r="AB42" s="63">
        <f t="shared" si="40"/>
        <v>0.6</v>
      </c>
      <c r="AC42" s="251"/>
      <c r="AD42" s="102">
        <f>IFERROR(IF(AB42=0,DATOS!$C$28,IFERROR(IF(S42=DATOS!$G$16,DATOS!$C$28,IF(AD41=DATOS!$C$28,AD40-(AD40*AB42),IF(AD40=DATOS!$C$28,AD41-(AD41*AB42),IF(AND(AD41=DATOS!$C$28,AD40=DATOS!$C$28),J40-(J40*AB42),AD41-(AD41*AB42))))),"")),"")</f>
        <v>4.3200000000000002E-2</v>
      </c>
      <c r="AE42" s="191"/>
      <c r="AF42" s="251"/>
      <c r="AG42" s="102" t="str">
        <f>IFERROR(IF(S42=DATOS!$G$15,DATOS!$C$28,IF(AND(AG41=DATOS!$C$28,AG40=DATOS!$C$28),M40-(M40*AB42),IF(AG40=DATOS!$C$28,AG41-(AG41*AB42),IF(AG41=DATOS!$C$28,AG40-(AG40*AB42),(AG41-(AG41*AB42)))))),"")</f>
        <v>NA</v>
      </c>
      <c r="AH42" s="191"/>
      <c r="AI42" s="194"/>
      <c r="AJ42" s="257"/>
      <c r="AK42" s="353"/>
      <c r="AL42" s="346"/>
      <c r="AM42" s="345"/>
      <c r="AN42" s="345"/>
      <c r="AO42" s="346"/>
      <c r="AP42" s="347"/>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row>
    <row r="43" spans="2:74" ht="122.25" customHeight="1" x14ac:dyDescent="0.3">
      <c r="B43" s="201" t="s">
        <v>318</v>
      </c>
      <c r="C43" s="268" t="s">
        <v>86</v>
      </c>
      <c r="D43" s="279" t="s">
        <v>313</v>
      </c>
      <c r="E43" s="279" t="s">
        <v>314</v>
      </c>
      <c r="F43" s="219" t="str">
        <f t="shared" ref="F43" si="43">+CONCATENATE("Posibilidad de afectación ",LOWER(C43)," por ",LOWER(D43)," debido a ",LOWER(E43))</f>
        <v>Posibilidad de afectación reputacional por limitación total o parcial de acceso a los sistemas de información que soportan la prestación del servicio interno y/o externo del proceso debido a fallas técnicas y/o administrativas</v>
      </c>
      <c r="G43" s="268" t="s">
        <v>87</v>
      </c>
      <c r="H43" s="268" t="s">
        <v>229</v>
      </c>
      <c r="I43" s="212" t="str">
        <f>IFERROR(VLOOKUP(J43,DATOS!$I$27:$J$31,2),"")</f>
        <v>Alta</v>
      </c>
      <c r="J43" s="207">
        <f>IFERROR(VLOOKUP(H43,DATOS!$H$27:$I$31,2,0),"")</f>
        <v>0.8</v>
      </c>
      <c r="K43" s="207" t="s">
        <v>146</v>
      </c>
      <c r="L43" s="210" t="str">
        <f>IFERROR(VLOOKUP(M43,DATOS!$I$35:$J$39,2),"")</f>
        <v>Moderado</v>
      </c>
      <c r="M43" s="207">
        <f t="shared" ref="M43" si="44">IFERROR(IF(K43=$K$1042818,20%,IF(K43=$K$1042819,40%,IF(OR(K43=$K$1042820,),60%,IF(OR(K43=$K$1042821,),80%,IF(OR(K43=$K$1042822),100%," "))))),"")</f>
        <v>0.6</v>
      </c>
      <c r="N43" s="204" t="str">
        <f>IFERROR(DATOS!D95,"")</f>
        <v>Alto</v>
      </c>
      <c r="O43" s="142" t="s">
        <v>183</v>
      </c>
      <c r="P43" s="143" t="s">
        <v>315</v>
      </c>
      <c r="Q43" s="82" t="s">
        <v>74</v>
      </c>
      <c r="R43" s="98">
        <f>IFERROR(VLOOKUP(Q43,DATOS!$E$13:$F$28,2,0),"")</f>
        <v>0.25</v>
      </c>
      <c r="S43" s="96" t="str">
        <f>IFERROR(VLOOKUP(Q43,DATOS!$E$13:$G$16,3,0),"")</f>
        <v>Probabilidad</v>
      </c>
      <c r="T43" s="82" t="s">
        <v>78</v>
      </c>
      <c r="U43" s="98">
        <f>IFERROR(VLOOKUP(T43,DATOS!$E$13:$F$28,2,0),"")</f>
        <v>0.05</v>
      </c>
      <c r="V43" s="89" t="s">
        <v>79</v>
      </c>
      <c r="W43" s="98">
        <f>IFERROR(VLOOKUP(V43,DATOS!$E$13:$F$28,2,0),"")</f>
        <v>0.1</v>
      </c>
      <c r="X43" s="89" t="s">
        <v>81</v>
      </c>
      <c r="Y43" s="98">
        <f>IFERROR(VLOOKUP(X43,DATOS!$E$13:$F$28,2,0),"")</f>
        <v>0.05</v>
      </c>
      <c r="Z43" s="89" t="s">
        <v>83</v>
      </c>
      <c r="AA43" s="98">
        <f>IFERROR(VLOOKUP(Z43,DATOS!$E$13:$F$28,2,0),"")</f>
        <v>0.1</v>
      </c>
      <c r="AB43" s="63">
        <f t="shared" ref="AB43:AB47" si="45">IF(AA43="",0,SUM(R43,U43,W43,Y43,AA43))</f>
        <v>0.55000000000000004</v>
      </c>
      <c r="AC43" s="249" t="str">
        <f>IFERROR(VLOOKUP(AE43,DATOS!$B$34:$C$38,2,TRUE),"")</f>
        <v>Muy Baja</v>
      </c>
      <c r="AD43" s="102">
        <f>IFERROR(IF(S43=DATOS!$G$16,DATOS!$C$28,J43-(J43*AB43)),"")</f>
        <v>0.36</v>
      </c>
      <c r="AE43" s="189">
        <f t="shared" ref="AE43" si="46">IFERROR(MIN(AD43:AD45),"")</f>
        <v>0.09</v>
      </c>
      <c r="AF43" s="249" t="str">
        <f>IFERROR(VLOOKUP(AH43,DATOS!$E$34:$F$38,2,TRUE),"")</f>
        <v>Moderado</v>
      </c>
      <c r="AG43" s="102" t="str">
        <f>IFERROR(IF(S43=DATOS!$G$15,DATOS!$C$28,M43-(M43*AB43)),"")</f>
        <v>NA</v>
      </c>
      <c r="AH43" s="189">
        <f>IFERROR(IF(AND(AG43=DATOS!$C$28,AG44=DATOS!$C$28,AG45=DATOS!$C$28),M43,MIN(AG43:AG45)),"")</f>
        <v>0.6</v>
      </c>
      <c r="AI43" s="192" t="str">
        <f>IFERROR(DATOS!X95,"")</f>
        <v>Moderado</v>
      </c>
      <c r="AJ43" s="255" t="str">
        <f t="shared" ref="AJ43" si="47">IFERROR(IF(AI43=" "," ",IF(OR(AI43="Bajo",AI43="Moderado"),"Aceptar","Reducir (compartir o mitigar)")),"")</f>
        <v>Aceptar</v>
      </c>
      <c r="AK43" s="225" t="s">
        <v>327</v>
      </c>
      <c r="AL43" s="225"/>
      <c r="AM43" s="348"/>
      <c r="AN43" s="222"/>
      <c r="AO43" s="225"/>
      <c r="AP43" s="22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row>
    <row r="44" spans="2:74" ht="122.25" customHeight="1" x14ac:dyDescent="0.3">
      <c r="B44" s="202"/>
      <c r="C44" s="269"/>
      <c r="D44" s="279"/>
      <c r="E44" s="279"/>
      <c r="F44" s="220"/>
      <c r="G44" s="269"/>
      <c r="H44" s="269"/>
      <c r="I44" s="213"/>
      <c r="J44" s="208"/>
      <c r="K44" s="208"/>
      <c r="L44" s="210"/>
      <c r="M44" s="208"/>
      <c r="N44" s="205"/>
      <c r="O44" s="142" t="s">
        <v>184</v>
      </c>
      <c r="P44" s="143" t="s">
        <v>316</v>
      </c>
      <c r="Q44" s="82" t="s">
        <v>75</v>
      </c>
      <c r="R44" s="98">
        <f>IFERROR(VLOOKUP(Q44,DATOS!$E$13:$F$28,2,0),"")</f>
        <v>0.2</v>
      </c>
      <c r="S44" s="96" t="str">
        <f>IFERROR(VLOOKUP(Q44,DATOS!$E$13:$G$16,3,0),"")</f>
        <v>Probabilidad</v>
      </c>
      <c r="T44" s="82" t="s">
        <v>78</v>
      </c>
      <c r="U44" s="98">
        <f>IFERROR(VLOOKUP(T44,DATOS!$E$13:$F$28,2,0),"")</f>
        <v>0.05</v>
      </c>
      <c r="V44" s="89" t="s">
        <v>79</v>
      </c>
      <c r="W44" s="98">
        <f>IFERROR(VLOOKUP(V44,DATOS!$E$13:$F$28,2,0),"")</f>
        <v>0.1</v>
      </c>
      <c r="X44" s="89" t="s">
        <v>81</v>
      </c>
      <c r="Y44" s="98">
        <f>IFERROR(VLOOKUP(X44,DATOS!$E$13:$F$28,2,0),"")</f>
        <v>0.05</v>
      </c>
      <c r="Z44" s="89" t="s">
        <v>83</v>
      </c>
      <c r="AA44" s="98">
        <f>IFERROR(VLOOKUP(Z44,DATOS!$E$13:$F$28,2,0),"")</f>
        <v>0.1</v>
      </c>
      <c r="AB44" s="63">
        <f t="shared" si="45"/>
        <v>0.5</v>
      </c>
      <c r="AC44" s="250"/>
      <c r="AD44" s="102">
        <f>IFERROR(IF(S44=DATOS!$G$16,DATOS!$C$28,IF(AD43=DATOS!$C$28,J43-(J43*AB44),AD43-(AD43*AB44))),"")</f>
        <v>0.18</v>
      </c>
      <c r="AE44" s="190"/>
      <c r="AF44" s="250"/>
      <c r="AG44" s="102" t="str">
        <f>IFERROR(IF(S44=DATOS!$G$15,DATOS!$C$28,IF(AG43=DATOS!$C$28,M43-(M43*AB44),AG43-(AG43*AB44))),"")</f>
        <v>NA</v>
      </c>
      <c r="AH44" s="190"/>
      <c r="AI44" s="193"/>
      <c r="AJ44" s="256"/>
      <c r="AK44" s="226"/>
      <c r="AL44" s="226"/>
      <c r="AM44" s="349"/>
      <c r="AN44" s="223"/>
      <c r="AO44" s="226"/>
      <c r="AP44" s="229"/>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row>
    <row r="45" spans="2:74" ht="238.5" customHeight="1" x14ac:dyDescent="0.3">
      <c r="B45" s="203"/>
      <c r="C45" s="270"/>
      <c r="D45" s="279"/>
      <c r="E45" s="279"/>
      <c r="F45" s="221"/>
      <c r="G45" s="270"/>
      <c r="H45" s="270"/>
      <c r="I45" s="214"/>
      <c r="J45" s="209"/>
      <c r="K45" s="209"/>
      <c r="L45" s="210"/>
      <c r="M45" s="209"/>
      <c r="N45" s="206"/>
      <c r="O45" s="142" t="s">
        <v>185</v>
      </c>
      <c r="P45" s="143" t="s">
        <v>317</v>
      </c>
      <c r="Q45" s="82" t="s">
        <v>75</v>
      </c>
      <c r="R45" s="98">
        <f>IFERROR(VLOOKUP(Q45,DATOS!$E$13:$F$28,2,0),"")</f>
        <v>0.2</v>
      </c>
      <c r="S45" s="96" t="str">
        <f>IFERROR(VLOOKUP(Q45,DATOS!$E$13:$G$16,3,0),"")</f>
        <v>Probabilidad</v>
      </c>
      <c r="T45" s="82" t="s">
        <v>78</v>
      </c>
      <c r="U45" s="98">
        <f>IFERROR(VLOOKUP(T45,DATOS!$E$13:$F$28,2,0),"")</f>
        <v>0.05</v>
      </c>
      <c r="V45" s="89" t="s">
        <v>79</v>
      </c>
      <c r="W45" s="98">
        <f>IFERROR(VLOOKUP(V45,DATOS!$E$13:$F$28,2,0),"")</f>
        <v>0.1</v>
      </c>
      <c r="X45" s="89" t="s">
        <v>81</v>
      </c>
      <c r="Y45" s="98">
        <f>IFERROR(VLOOKUP(X45,DATOS!$E$13:$F$28,2,0),"")</f>
        <v>0.05</v>
      </c>
      <c r="Z45" s="89" t="s">
        <v>83</v>
      </c>
      <c r="AA45" s="98">
        <f>IFERROR(VLOOKUP(Z45,DATOS!$E$13:$F$28,2,0),"")</f>
        <v>0.1</v>
      </c>
      <c r="AB45" s="63">
        <f t="shared" si="45"/>
        <v>0.5</v>
      </c>
      <c r="AC45" s="251"/>
      <c r="AD45" s="102">
        <f>IFERROR(IF(AB45=0,DATOS!$C$28,IFERROR(IF(S45=DATOS!$G$16,DATOS!$C$28,IF(AD44=DATOS!$C$28,AD43-(AD43*AB45),IF(AD43=DATOS!$C$28,AD44-(AD44*AB45),IF(AND(AD44=DATOS!$C$28,AD43=DATOS!$C$28),J43-(J43*AB45),AD44-(AD44*AB45))))),"")),"")</f>
        <v>0.09</v>
      </c>
      <c r="AE45" s="191"/>
      <c r="AF45" s="251"/>
      <c r="AG45" s="102" t="str">
        <f>IFERROR(IF(S45=DATOS!$G$15,DATOS!$C$28,IF(AND(AG44=DATOS!$C$28,AG43=DATOS!$C$28),M43-(M43*AB45),IF(AG43=DATOS!$C$28,AG44-(AG44*AB45),IF(AG44=DATOS!$C$28,AG43-(AG43*AB45),(AG44-(AG44*AB45)))))),"")</f>
        <v>NA</v>
      </c>
      <c r="AH45" s="191"/>
      <c r="AI45" s="194"/>
      <c r="AJ45" s="257"/>
      <c r="AK45" s="227"/>
      <c r="AL45" s="227"/>
      <c r="AM45" s="350"/>
      <c r="AN45" s="224"/>
      <c r="AO45" s="227"/>
      <c r="AP45" s="230"/>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row>
    <row r="46" spans="2:74" customFormat="1" ht="99.95" hidden="1" customHeight="1" x14ac:dyDescent="0.25">
      <c r="B46" s="359"/>
      <c r="C46" s="366"/>
      <c r="D46" s="367"/>
      <c r="E46" s="367"/>
      <c r="F46" s="240" t="str">
        <f t="shared" ref="F46" si="48">+CONCATENATE("Posibilidad de afectación ",LOWER(C46)," por ",LOWER(D46)," debido a ",LOWER(E46))</f>
        <v xml:space="preserve">Posibilidad de afectación  por  debido a </v>
      </c>
      <c r="G46" s="368"/>
      <c r="H46" s="366"/>
      <c r="I46" s="249" t="str">
        <f>IFERROR(VLOOKUP(J46,DATOS!$I$27:$J$31,2),"")</f>
        <v/>
      </c>
      <c r="J46" s="231" t="str">
        <f>IFERROR(VLOOKUP(H46,DATOS!$H$27:$I$31,2,0),"")</f>
        <v/>
      </c>
      <c r="K46" s="369"/>
      <c r="L46" s="264" t="str">
        <f>IFERROR(VLOOKUP(M46,DATOS!$I$35:$J$39,2),"")</f>
        <v/>
      </c>
      <c r="M46" s="231" t="str">
        <f t="shared" ref="M46" si="49">IFERROR(IF(K46=$K$1042818,20%,IF(K46=$K$1042819,40%,IF(OR(K46=$K$1042820,),60%,IF(OR(K46=$K$1042821,),80%,IF(OR(K46=$K$1042822),100%," "))))),"")</f>
        <v xml:space="preserve"> </v>
      </c>
      <c r="N46" s="192" t="str">
        <f>IFERROR(DATOS!D98,"")</f>
        <v/>
      </c>
      <c r="O46" s="144"/>
      <c r="P46" s="145"/>
      <c r="Q46" s="89"/>
      <c r="R46" s="98" t="str">
        <f>IFERROR(VLOOKUP(Q46,DATOS!$E$13:$F$28,2,0),"")</f>
        <v/>
      </c>
      <c r="S46" s="96" t="str">
        <f>IFERROR(VLOOKUP(Q46,DATOS!$E$13:$G$16,3,0),"")</f>
        <v/>
      </c>
      <c r="T46" s="89"/>
      <c r="U46" s="98" t="str">
        <f>IFERROR(VLOOKUP(T46,DATOS!$E$13:$F$28,2,0),"")</f>
        <v/>
      </c>
      <c r="V46" s="89"/>
      <c r="W46" s="98" t="str">
        <f>IFERROR(VLOOKUP(V46,DATOS!$E$13:$F$28,2,0),"")</f>
        <v/>
      </c>
      <c r="X46" s="89"/>
      <c r="Y46" s="98" t="str">
        <f>IFERROR(VLOOKUP(X46,DATOS!$E$13:$F$28,2,0),"")</f>
        <v/>
      </c>
      <c r="Z46" s="89"/>
      <c r="AA46" s="98" t="str">
        <f>IFERROR(VLOOKUP(Z46,DATOS!$E$13:$F$28,2,0),"")</f>
        <v/>
      </c>
      <c r="AB46" s="63">
        <f t="shared" si="45"/>
        <v>0</v>
      </c>
      <c r="AC46" s="249"/>
      <c r="AD46" s="102" t="str">
        <f>IFERROR(IF(S46=DATOS!$G$16,DATOS!$C$28,J46-(J46*AB46)),"")</f>
        <v/>
      </c>
      <c r="AE46" s="189">
        <f t="shared" ref="AE46" si="50">IFERROR(MIN(AD46:AD48),"")</f>
        <v>0</v>
      </c>
      <c r="AF46" s="249"/>
      <c r="AG46" s="102" t="str">
        <f>IFERROR(IF(S46=DATOS!$G$15,DATOS!$C$28,M46-(M46*AB46)),"")</f>
        <v/>
      </c>
      <c r="AH46" s="189">
        <f>IFERROR(IF(AND(AG46=DATOS!$C$28,AG47=DATOS!$C$28,AG48=DATOS!$C$28),M46,MIN(AG46:AG48)),"")</f>
        <v>0</v>
      </c>
      <c r="AI46" s="192" t="str">
        <f>IFERROR(DATOS!X98,"")</f>
        <v/>
      </c>
      <c r="AJ46" s="255" t="str">
        <f t="shared" ref="AJ46" si="51">IFERROR(IF(AI46=" "," ",IF(OR(AI46="Bajo",AI46="Moderado"),"Aceptar","Reducir (compartir o mitigar)")),"")</f>
        <v>Reducir (compartir o mitigar)</v>
      </c>
      <c r="AK46" s="225"/>
      <c r="AL46" s="253"/>
      <c r="AM46" s="299"/>
      <c r="AN46" s="299"/>
      <c r="AO46" s="253"/>
      <c r="AP46" s="254"/>
    </row>
    <row r="47" spans="2:74" customFormat="1" ht="99.95" hidden="1" customHeight="1" x14ac:dyDescent="0.25">
      <c r="B47" s="360"/>
      <c r="C47" s="366"/>
      <c r="D47" s="367"/>
      <c r="E47" s="367"/>
      <c r="F47" s="241"/>
      <c r="G47" s="368"/>
      <c r="H47" s="366"/>
      <c r="I47" s="250"/>
      <c r="J47" s="232"/>
      <c r="K47" s="369"/>
      <c r="L47" s="264"/>
      <c r="M47" s="232"/>
      <c r="N47" s="193"/>
      <c r="O47" s="144"/>
      <c r="P47" s="145"/>
      <c r="Q47" s="89"/>
      <c r="R47" s="98" t="str">
        <f>IFERROR(VLOOKUP(Q47,DATOS!$E$13:$F$28,2,0),"")</f>
        <v/>
      </c>
      <c r="S47" s="96" t="str">
        <f>IFERROR(VLOOKUP(Q47,DATOS!$E$13:$G$16,3,0),"")</f>
        <v/>
      </c>
      <c r="T47" s="89"/>
      <c r="U47" s="98" t="str">
        <f>IFERROR(VLOOKUP(T47,DATOS!$E$13:$F$28,2,0),"")</f>
        <v/>
      </c>
      <c r="V47" s="89"/>
      <c r="W47" s="98" t="str">
        <f>IFERROR(VLOOKUP(V47,DATOS!$E$13:$F$28,2,0),"")</f>
        <v/>
      </c>
      <c r="X47" s="89"/>
      <c r="Y47" s="98" t="str">
        <f>IFERROR(VLOOKUP(X47,DATOS!$E$13:$F$28,2,0),"")</f>
        <v/>
      </c>
      <c r="Z47" s="89"/>
      <c r="AA47" s="98" t="str">
        <f>IFERROR(VLOOKUP(Z47,DATOS!$E$13:$F$28,2,0),"")</f>
        <v/>
      </c>
      <c r="AB47" s="63">
        <f t="shared" si="45"/>
        <v>0</v>
      </c>
      <c r="AC47" s="250"/>
      <c r="AD47" s="102" t="str">
        <f>IFERROR(IF(S47=DATOS!$G$16,DATOS!$C$28,IF(AD46=DATOS!$C$28,J46-(J46*AB47),AD46-(AD46*AB47))),"")</f>
        <v/>
      </c>
      <c r="AE47" s="190"/>
      <c r="AF47" s="250"/>
      <c r="AG47" s="102" t="str">
        <f>IFERROR(IF(S47=DATOS!$G$15,DATOS!$C$28,IF(AG46=DATOS!$C$28,M46-(M46*AB47),AG46-(AG46*AB47))),"")</f>
        <v/>
      </c>
      <c r="AH47" s="190"/>
      <c r="AI47" s="193"/>
      <c r="AJ47" s="256"/>
      <c r="AK47" s="226"/>
      <c r="AL47" s="253"/>
      <c r="AM47" s="299"/>
      <c r="AN47" s="299"/>
      <c r="AO47" s="253"/>
      <c r="AP47" s="254"/>
    </row>
    <row r="48" spans="2:74" customFormat="1" ht="99.95" hidden="1" customHeight="1" x14ac:dyDescent="0.25">
      <c r="B48" s="361"/>
      <c r="C48" s="366"/>
      <c r="D48" s="367"/>
      <c r="E48" s="367"/>
      <c r="F48" s="242"/>
      <c r="G48" s="368"/>
      <c r="H48" s="366"/>
      <c r="I48" s="251"/>
      <c r="J48" s="233"/>
      <c r="K48" s="369"/>
      <c r="L48" s="264"/>
      <c r="M48" s="233"/>
      <c r="N48" s="194"/>
      <c r="O48" s="144"/>
      <c r="P48" s="145"/>
      <c r="Q48" s="89"/>
      <c r="R48" s="98"/>
      <c r="S48" s="96"/>
      <c r="T48" s="89"/>
      <c r="U48" s="98"/>
      <c r="V48" s="89"/>
      <c r="W48" s="98"/>
      <c r="X48" s="89"/>
      <c r="Y48" s="98"/>
      <c r="Z48" s="89"/>
      <c r="AA48" s="98"/>
      <c r="AB48" s="63"/>
      <c r="AC48" s="251"/>
      <c r="AD48" s="102" t="str">
        <f>IFERROR(IF(AB48=0,DATOS!$C$28,IFERROR(IF(S48=DATOS!$G$16,DATOS!$C$28,IF(AD47=DATOS!$C$28,AD46-(AD46*AB48),IF(AD46=DATOS!$C$28,AD47-(AD47*AB48),IF(AND(AD47=DATOS!$C$28,AD46=DATOS!$C$28),J46-(J46*AB48),AD47-(AD47*AB48))))),"")),"")</f>
        <v>NA</v>
      </c>
      <c r="AE48" s="191"/>
      <c r="AF48" s="251"/>
      <c r="AG48" s="102" t="str">
        <f>IFERROR(IF(S48=DATOS!$G$15,DATOS!$C$28,IF(AND(AG47=DATOS!$C$28,AG46=DATOS!$C$28),M46-(M46*AB48),IF(AG46=DATOS!$C$28,AG47-(AG47*AB48),IF(AG47=DATOS!$C$28,AG46-(AG46*AB48),(AG47-(AG47*AB48)))))),"")</f>
        <v/>
      </c>
      <c r="AH48" s="191"/>
      <c r="AI48" s="194"/>
      <c r="AJ48" s="257"/>
      <c r="AK48" s="227"/>
      <c r="AL48" s="253"/>
      <c r="AM48" s="299"/>
      <c r="AN48" s="299"/>
      <c r="AO48" s="253"/>
      <c r="AP48" s="254"/>
    </row>
    <row r="49" spans="2:74" ht="86.25" hidden="1" customHeight="1" x14ac:dyDescent="0.3">
      <c r="B49" s="359"/>
      <c r="C49" s="234"/>
      <c r="D49" s="237"/>
      <c r="E49" s="237"/>
      <c r="F49" s="240" t="str">
        <f t="shared" ref="F49" si="52">+CONCATENATE("Posibilidad de afectación ",LOWER(C49)," por ",LOWER(D49)," debido a ",LOWER(E49))</f>
        <v xml:space="preserve">Posibilidad de afectación  por  debido a </v>
      </c>
      <c r="G49" s="234"/>
      <c r="H49" s="234"/>
      <c r="I49" s="249" t="str">
        <f>IFERROR(VLOOKUP(J49,DATOS!$I$27:$J$31,2),"")</f>
        <v/>
      </c>
      <c r="J49" s="231" t="str">
        <f>IFERROR(VLOOKUP(H49,DATOS!$H$27:$I$31,2,0),"")</f>
        <v/>
      </c>
      <c r="K49" s="231"/>
      <c r="L49" s="264" t="str">
        <f>IFERROR(VLOOKUP(M49,DATOS!$I$35:$J$39,2),"")</f>
        <v/>
      </c>
      <c r="M49" s="231" t="str">
        <f t="shared" ref="M49" si="53">IFERROR(IF(K49=$K$1042818,20%,IF(K49=$K$1042819,40%,IF(OR(K49=$K$1042820,),60%,IF(OR(K49=$K$1042821,),80%,IF(OR(K49=$K$1042822),100%," "))))),"")</f>
        <v xml:space="preserve"> </v>
      </c>
      <c r="N49" s="192" t="str">
        <f>IFERROR(DATOS!D101,"")</f>
        <v/>
      </c>
      <c r="O49" s="81"/>
      <c r="P49" s="88"/>
      <c r="Q49" s="82"/>
      <c r="R49" s="98"/>
      <c r="S49" s="96"/>
      <c r="T49" s="82"/>
      <c r="U49" s="98"/>
      <c r="V49" s="82"/>
      <c r="W49" s="98"/>
      <c r="X49" s="82"/>
      <c r="Y49" s="98"/>
      <c r="Z49" s="82"/>
      <c r="AA49" s="98"/>
      <c r="AB49" s="63"/>
      <c r="AC49" s="249"/>
      <c r="AD49" s="102"/>
      <c r="AE49" s="189"/>
      <c r="AF49" s="249"/>
      <c r="AG49" s="102"/>
      <c r="AH49" s="189"/>
      <c r="AI49" s="192"/>
      <c r="AJ49" s="255"/>
      <c r="AK49" s="225"/>
      <c r="AL49" s="225"/>
      <c r="AM49" s="222"/>
      <c r="AN49" s="222"/>
      <c r="AO49" s="225"/>
      <c r="AP49" s="22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row>
    <row r="50" spans="2:74" ht="86.25" hidden="1" customHeight="1" x14ac:dyDescent="0.3">
      <c r="B50" s="360"/>
      <c r="C50" s="235"/>
      <c r="D50" s="238"/>
      <c r="E50" s="238"/>
      <c r="F50" s="241"/>
      <c r="G50" s="235"/>
      <c r="H50" s="235"/>
      <c r="I50" s="250"/>
      <c r="J50" s="232"/>
      <c r="K50" s="232"/>
      <c r="L50" s="264"/>
      <c r="M50" s="232"/>
      <c r="N50" s="193"/>
      <c r="O50" s="81"/>
      <c r="P50" s="86"/>
      <c r="Q50" s="82"/>
      <c r="R50" s="98"/>
      <c r="S50" s="96"/>
      <c r="T50" s="82"/>
      <c r="U50" s="98"/>
      <c r="V50" s="82"/>
      <c r="W50" s="98"/>
      <c r="X50" s="82"/>
      <c r="Y50" s="98"/>
      <c r="Z50" s="82"/>
      <c r="AA50" s="98"/>
      <c r="AB50" s="63"/>
      <c r="AC50" s="250"/>
      <c r="AD50" s="102"/>
      <c r="AE50" s="190"/>
      <c r="AF50" s="250"/>
      <c r="AG50" s="102"/>
      <c r="AH50" s="190"/>
      <c r="AI50" s="193"/>
      <c r="AJ50" s="256"/>
      <c r="AK50" s="226"/>
      <c r="AL50" s="226"/>
      <c r="AM50" s="223"/>
      <c r="AN50" s="223"/>
      <c r="AO50" s="226"/>
      <c r="AP50" s="229"/>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row>
    <row r="51" spans="2:74" ht="86.25" hidden="1" customHeight="1" x14ac:dyDescent="0.3">
      <c r="B51" s="361"/>
      <c r="C51" s="236"/>
      <c r="D51" s="239"/>
      <c r="E51" s="239"/>
      <c r="F51" s="242"/>
      <c r="G51" s="236"/>
      <c r="H51" s="236"/>
      <c r="I51" s="251"/>
      <c r="J51" s="233"/>
      <c r="K51" s="233"/>
      <c r="L51" s="264"/>
      <c r="M51" s="233"/>
      <c r="N51" s="194"/>
      <c r="O51" s="81"/>
      <c r="P51" s="86"/>
      <c r="Q51" s="82"/>
      <c r="R51" s="98"/>
      <c r="S51" s="96"/>
      <c r="T51" s="82"/>
      <c r="U51" s="98"/>
      <c r="V51" s="82"/>
      <c r="W51" s="98"/>
      <c r="X51" s="82"/>
      <c r="Y51" s="98"/>
      <c r="Z51" s="82"/>
      <c r="AA51" s="98"/>
      <c r="AB51" s="63"/>
      <c r="AC51" s="251"/>
      <c r="AD51" s="102"/>
      <c r="AE51" s="191"/>
      <c r="AF51" s="251"/>
      <c r="AG51" s="102"/>
      <c r="AH51" s="191"/>
      <c r="AI51" s="194"/>
      <c r="AJ51" s="257"/>
      <c r="AK51" s="227"/>
      <c r="AL51" s="227"/>
      <c r="AM51" s="224"/>
      <c r="AN51" s="224"/>
      <c r="AO51" s="227"/>
      <c r="AP51" s="230"/>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row>
    <row r="52" spans="2:74" ht="98.25" customHeight="1" x14ac:dyDescent="0.3">
      <c r="B52" s="356" t="s">
        <v>330</v>
      </c>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8"/>
      <c r="AK52" s="199" t="s">
        <v>197</v>
      </c>
      <c r="AL52" s="199"/>
      <c r="AM52" s="199"/>
      <c r="AN52" s="199"/>
      <c r="AO52" s="200" t="s">
        <v>332</v>
      </c>
      <c r="AP52" s="200"/>
    </row>
    <row r="53" spans="2:74" ht="34.5" customHeight="1" x14ac:dyDescent="0.3">
      <c r="B53" s="196" t="s">
        <v>216</v>
      </c>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8"/>
      <c r="AK53" s="199"/>
      <c r="AL53" s="199"/>
      <c r="AM53" s="199"/>
      <c r="AN53" s="199"/>
      <c r="AO53" s="200"/>
      <c r="AP53" s="200"/>
    </row>
    <row r="54" spans="2:74" ht="33.75" customHeight="1" x14ac:dyDescent="0.3">
      <c r="B54" s="354" t="s">
        <v>221</v>
      </c>
      <c r="C54" s="355"/>
      <c r="D54" s="355"/>
      <c r="E54" s="355"/>
      <c r="F54" s="355"/>
      <c r="G54" s="355"/>
      <c r="H54" s="355"/>
      <c r="I54" s="355"/>
      <c r="J54" s="355"/>
      <c r="K54" s="355"/>
      <c r="L54" s="355"/>
      <c r="M54" s="156" t="s">
        <v>160</v>
      </c>
      <c r="N54" s="156"/>
      <c r="O54" s="157"/>
      <c r="P54" s="157"/>
      <c r="Q54" s="157"/>
      <c r="R54" s="158"/>
      <c r="S54" s="157"/>
      <c r="T54" s="157"/>
      <c r="U54" s="158"/>
      <c r="V54" s="157"/>
      <c r="W54" s="158"/>
      <c r="X54" s="157"/>
      <c r="Y54" s="158"/>
      <c r="Z54" s="159"/>
      <c r="AA54" s="158"/>
      <c r="AB54" s="159"/>
      <c r="AC54" s="157"/>
      <c r="AD54" s="157"/>
      <c r="AE54" s="160"/>
      <c r="AF54" s="157"/>
      <c r="AG54" s="157"/>
      <c r="AH54" s="157"/>
      <c r="AI54" s="159"/>
      <c r="AJ54" s="161"/>
      <c r="AK54" s="199"/>
      <c r="AL54" s="199"/>
      <c r="AM54" s="199"/>
      <c r="AN54" s="199"/>
      <c r="AO54" s="200"/>
      <c r="AP54" s="200"/>
    </row>
    <row r="55" spans="2:74" x14ac:dyDescent="0.3">
      <c r="B55" s="90"/>
      <c r="C55" s="90"/>
      <c r="D55" s="90"/>
      <c r="E55" s="90"/>
      <c r="F55" s="91"/>
      <c r="G55" s="92"/>
      <c r="H55" s="91"/>
      <c r="I55" s="91"/>
      <c r="J55" s="91"/>
      <c r="K55" s="91"/>
      <c r="L55" s="91"/>
      <c r="M55" s="91"/>
      <c r="N55" s="91"/>
      <c r="O55" s="91"/>
      <c r="P55" s="91"/>
      <c r="Q55" s="91"/>
      <c r="R55" s="99"/>
      <c r="S55" s="91"/>
      <c r="T55" s="91"/>
      <c r="U55" s="99"/>
      <c r="V55" s="91"/>
      <c r="W55" s="99"/>
      <c r="X55" s="91"/>
      <c r="Y55" s="99"/>
      <c r="Z55" s="91"/>
      <c r="AA55" s="99"/>
      <c r="AB55" s="91"/>
    </row>
    <row r="56" spans="2:74" ht="16.5" customHeight="1" x14ac:dyDescent="0.3">
      <c r="B56" s="90"/>
      <c r="C56" s="90"/>
      <c r="D56" s="90"/>
      <c r="E56" s="90"/>
      <c r="F56" s="91"/>
      <c r="G56" s="92"/>
      <c r="H56" s="91"/>
      <c r="I56" s="91"/>
      <c r="J56" s="91"/>
      <c r="K56" s="91"/>
      <c r="L56" s="91"/>
      <c r="M56" s="91"/>
      <c r="N56" s="91"/>
      <c r="O56" s="91"/>
      <c r="P56" s="91"/>
      <c r="Q56" s="91"/>
      <c r="R56" s="99"/>
      <c r="S56" s="91"/>
      <c r="T56" s="91"/>
      <c r="U56" s="99"/>
      <c r="V56" s="91"/>
      <c r="W56" s="99"/>
      <c r="X56" s="91"/>
      <c r="Y56" s="99"/>
      <c r="Z56" s="91"/>
      <c r="AA56" s="99"/>
      <c r="AB56" s="91"/>
    </row>
    <row r="57" spans="2:74" x14ac:dyDescent="0.3">
      <c r="B57" s="90"/>
      <c r="C57" s="90"/>
      <c r="D57" s="90"/>
      <c r="E57" s="90"/>
      <c r="F57" s="91"/>
      <c r="G57" s="92"/>
      <c r="H57" s="91"/>
      <c r="I57" s="91"/>
      <c r="J57" s="91"/>
      <c r="K57" s="91"/>
      <c r="L57" s="91"/>
      <c r="M57" s="91"/>
      <c r="N57" s="91"/>
      <c r="O57" s="91"/>
      <c r="P57" s="91"/>
      <c r="Q57" s="91"/>
      <c r="R57" s="99"/>
      <c r="S57" s="91"/>
      <c r="T57" s="91"/>
      <c r="U57" s="99"/>
      <c r="V57" s="91"/>
      <c r="W57" s="99"/>
      <c r="X57" s="91"/>
      <c r="Y57" s="99"/>
      <c r="Z57" s="91"/>
      <c r="AA57" s="99"/>
      <c r="AB57" s="91"/>
    </row>
    <row r="58" spans="2:74" x14ac:dyDescent="0.3">
      <c r="B58" s="90"/>
      <c r="C58" s="90"/>
      <c r="D58" s="90"/>
      <c r="E58" s="90"/>
      <c r="F58" s="91"/>
      <c r="G58" s="92"/>
      <c r="H58" s="91"/>
      <c r="I58" s="91"/>
      <c r="J58" s="91"/>
      <c r="K58" s="91"/>
      <c r="L58" s="91"/>
      <c r="M58" s="91"/>
      <c r="N58" s="91"/>
      <c r="O58" s="91"/>
      <c r="P58" s="91"/>
      <c r="Q58" s="91"/>
      <c r="R58" s="99"/>
      <c r="S58" s="91"/>
      <c r="T58" s="91"/>
      <c r="U58" s="99"/>
      <c r="V58" s="91"/>
      <c r="W58" s="99"/>
      <c r="X58" s="91"/>
      <c r="Y58" s="99"/>
      <c r="Z58" s="91"/>
      <c r="AA58" s="99"/>
      <c r="AB58" s="91"/>
    </row>
    <row r="59" spans="2:74" x14ac:dyDescent="0.3">
      <c r="B59" s="90"/>
      <c r="C59" s="90"/>
      <c r="D59" s="90"/>
      <c r="E59" s="90"/>
      <c r="F59" s="91"/>
      <c r="G59" s="92"/>
      <c r="H59" s="91"/>
      <c r="I59" s="91"/>
      <c r="J59" s="91"/>
      <c r="K59" s="91"/>
      <c r="L59" s="91"/>
      <c r="M59" s="91"/>
      <c r="N59" s="91"/>
      <c r="O59" s="91"/>
      <c r="P59" s="91"/>
      <c r="Q59" s="91"/>
      <c r="R59" s="99"/>
      <c r="S59" s="91"/>
      <c r="T59" s="91"/>
      <c r="U59" s="99"/>
      <c r="V59" s="91"/>
      <c r="W59" s="99"/>
      <c r="X59" s="91"/>
      <c r="Y59" s="99"/>
      <c r="Z59" s="91"/>
      <c r="AA59" s="99"/>
      <c r="AB59" s="91"/>
    </row>
    <row r="60" spans="2:74" x14ac:dyDescent="0.3">
      <c r="B60" s="90"/>
      <c r="C60" s="90"/>
      <c r="D60" s="90"/>
      <c r="E60" s="90"/>
      <c r="F60" s="91"/>
      <c r="G60" s="92"/>
      <c r="H60" s="91"/>
      <c r="I60" s="91"/>
      <c r="J60" s="91"/>
      <c r="K60" s="91"/>
      <c r="L60" s="91"/>
      <c r="M60" s="91"/>
      <c r="N60" s="91"/>
      <c r="O60" s="91"/>
      <c r="P60" s="91"/>
      <c r="Q60" s="91"/>
      <c r="R60" s="99"/>
      <c r="S60" s="91"/>
      <c r="T60" s="91"/>
      <c r="U60" s="99"/>
      <c r="V60" s="91"/>
      <c r="W60" s="99"/>
      <c r="X60" s="91"/>
      <c r="Y60" s="99"/>
      <c r="Z60" s="91"/>
      <c r="AA60" s="99"/>
      <c r="AB60" s="91"/>
    </row>
    <row r="61" spans="2:74" x14ac:dyDescent="0.3">
      <c r="B61" s="90"/>
      <c r="C61" s="90"/>
      <c r="D61" s="90"/>
      <c r="E61" s="90"/>
      <c r="F61" s="91"/>
      <c r="G61" s="92"/>
      <c r="H61" s="91"/>
      <c r="I61" s="91"/>
      <c r="J61" s="91"/>
      <c r="K61" s="91"/>
      <c r="L61" s="91"/>
      <c r="M61" s="91"/>
      <c r="N61" s="91"/>
      <c r="O61" s="91"/>
      <c r="P61" s="91"/>
      <c r="Q61" s="91"/>
      <c r="R61" s="99"/>
      <c r="S61" s="91"/>
      <c r="T61" s="91"/>
      <c r="U61" s="99"/>
      <c r="V61" s="91"/>
      <c r="W61" s="99"/>
      <c r="X61" s="91"/>
      <c r="Y61" s="99"/>
      <c r="Z61" s="91"/>
      <c r="AA61" s="99"/>
      <c r="AB61" s="91"/>
    </row>
    <row r="62" spans="2:74" x14ac:dyDescent="0.3">
      <c r="B62" s="90"/>
      <c r="C62" s="90"/>
      <c r="D62" s="90"/>
      <c r="E62" s="90"/>
      <c r="F62" s="91"/>
      <c r="G62" s="92"/>
      <c r="H62" s="91"/>
      <c r="I62" s="91"/>
      <c r="J62" s="91"/>
      <c r="K62" s="91"/>
      <c r="L62" s="91"/>
      <c r="M62" s="91"/>
      <c r="N62" s="91"/>
      <c r="O62" s="91"/>
      <c r="P62" s="91"/>
      <c r="Q62" s="91"/>
      <c r="R62" s="99"/>
      <c r="S62" s="91"/>
      <c r="T62" s="91"/>
      <c r="U62" s="99"/>
      <c r="V62" s="91"/>
      <c r="W62" s="99"/>
      <c r="X62" s="91"/>
      <c r="Y62" s="99"/>
      <c r="Z62" s="91"/>
      <c r="AA62" s="99"/>
      <c r="AB62" s="91"/>
    </row>
    <row r="63" spans="2:74" x14ac:dyDescent="0.3">
      <c r="B63" s="90"/>
      <c r="C63" s="90"/>
      <c r="D63" s="90"/>
      <c r="E63" s="90"/>
      <c r="F63" s="91"/>
      <c r="G63" s="92"/>
      <c r="H63" s="91"/>
      <c r="I63" s="91"/>
      <c r="J63" s="91"/>
      <c r="K63" s="91"/>
      <c r="L63" s="91"/>
      <c r="M63" s="91"/>
      <c r="N63" s="91"/>
      <c r="O63" s="91"/>
      <c r="P63" s="91"/>
      <c r="Q63" s="91"/>
      <c r="R63" s="99"/>
      <c r="S63" s="91"/>
      <c r="T63" s="91"/>
      <c r="U63" s="99"/>
      <c r="V63" s="91"/>
      <c r="W63" s="99"/>
      <c r="X63" s="91"/>
      <c r="Y63" s="99"/>
      <c r="Z63" s="91"/>
      <c r="AA63" s="99"/>
      <c r="AB63" s="91"/>
    </row>
    <row r="64" spans="2:74" x14ac:dyDescent="0.3">
      <c r="B64" s="90"/>
      <c r="C64" s="90"/>
      <c r="D64" s="90"/>
      <c r="E64" s="90"/>
      <c r="F64" s="91"/>
      <c r="G64" s="92"/>
      <c r="H64" s="91"/>
      <c r="I64" s="91"/>
      <c r="J64" s="91"/>
      <c r="K64" s="91"/>
      <c r="L64" s="91"/>
      <c r="M64" s="91"/>
      <c r="N64" s="91"/>
      <c r="O64" s="91"/>
      <c r="P64" s="91"/>
      <c r="Q64" s="91"/>
      <c r="R64" s="99"/>
      <c r="S64" s="91"/>
      <c r="T64" s="91"/>
      <c r="U64" s="99"/>
      <c r="V64" s="91"/>
      <c r="W64" s="99"/>
      <c r="X64" s="91"/>
      <c r="Y64" s="99"/>
      <c r="Z64" s="91"/>
      <c r="AA64" s="99"/>
      <c r="AB64" s="91"/>
    </row>
    <row r="65" spans="2:28" x14ac:dyDescent="0.3">
      <c r="B65" s="90"/>
      <c r="C65" s="90"/>
      <c r="D65" s="90"/>
      <c r="E65" s="90"/>
      <c r="F65" s="91"/>
      <c r="G65" s="92"/>
      <c r="H65" s="91"/>
      <c r="I65" s="91"/>
      <c r="J65" s="91"/>
      <c r="K65" s="91"/>
      <c r="L65" s="91"/>
      <c r="M65" s="91"/>
      <c r="N65" s="91"/>
      <c r="O65" s="91"/>
      <c r="P65" s="91"/>
      <c r="Q65" s="91"/>
      <c r="R65" s="99"/>
      <c r="S65" s="91"/>
      <c r="T65" s="91"/>
      <c r="U65" s="99"/>
      <c r="V65" s="91"/>
      <c r="W65" s="99"/>
      <c r="X65" s="91"/>
      <c r="Y65" s="99"/>
      <c r="Z65" s="91"/>
      <c r="AA65" s="99"/>
      <c r="AB65" s="91"/>
    </row>
    <row r="66" spans="2:28" x14ac:dyDescent="0.3">
      <c r="B66" s="90"/>
      <c r="C66" s="90"/>
      <c r="D66" s="90"/>
      <c r="E66" s="90"/>
      <c r="F66" s="91"/>
      <c r="G66" s="92"/>
      <c r="H66" s="91"/>
      <c r="I66" s="91"/>
      <c r="J66" s="91"/>
      <c r="K66" s="91"/>
      <c r="L66" s="91"/>
      <c r="M66" s="91"/>
      <c r="N66" s="91"/>
      <c r="O66" s="91"/>
      <c r="P66" s="91"/>
      <c r="Q66" s="91"/>
      <c r="R66" s="99"/>
      <c r="S66" s="91"/>
      <c r="T66" s="91"/>
      <c r="U66" s="99"/>
      <c r="V66" s="91"/>
      <c r="W66" s="99"/>
      <c r="X66" s="91"/>
      <c r="Y66" s="99"/>
      <c r="Z66" s="91"/>
      <c r="AA66" s="99"/>
      <c r="AB66" s="91"/>
    </row>
    <row r="67" spans="2:28" x14ac:dyDescent="0.3">
      <c r="B67" s="90"/>
      <c r="C67" s="90"/>
      <c r="D67" s="90"/>
      <c r="E67" s="90"/>
      <c r="F67" s="91"/>
      <c r="G67" s="92"/>
      <c r="H67" s="91"/>
      <c r="I67" s="91"/>
      <c r="J67" s="91"/>
      <c r="K67" s="91"/>
      <c r="L67" s="91"/>
      <c r="M67" s="91"/>
      <c r="N67" s="91"/>
      <c r="O67" s="91"/>
      <c r="P67" s="91"/>
      <c r="Q67" s="91"/>
      <c r="R67" s="99"/>
      <c r="S67" s="91"/>
      <c r="T67" s="91"/>
      <c r="U67" s="99"/>
      <c r="V67" s="91"/>
      <c r="W67" s="99"/>
      <c r="X67" s="91"/>
      <c r="Y67" s="99"/>
      <c r="Z67" s="91"/>
      <c r="AA67" s="99"/>
      <c r="AB67" s="91"/>
    </row>
    <row r="68" spans="2:28" x14ac:dyDescent="0.3">
      <c r="B68" s="90"/>
      <c r="C68" s="90"/>
      <c r="D68" s="90"/>
      <c r="E68" s="90"/>
      <c r="F68" s="91"/>
      <c r="G68" s="92"/>
      <c r="H68" s="91"/>
      <c r="I68" s="91"/>
      <c r="J68" s="91"/>
      <c r="K68" s="91"/>
      <c r="L68" s="91"/>
      <c r="M68" s="91"/>
      <c r="N68" s="91"/>
      <c r="O68" s="91"/>
      <c r="P68" s="91"/>
      <c r="Q68" s="91"/>
      <c r="R68" s="99"/>
      <c r="S68" s="91"/>
      <c r="T68" s="91"/>
      <c r="U68" s="99"/>
      <c r="V68" s="91"/>
      <c r="W68" s="99"/>
      <c r="X68" s="91"/>
      <c r="Y68" s="99"/>
      <c r="Z68" s="91"/>
      <c r="AA68" s="99"/>
      <c r="AB68" s="91"/>
    </row>
    <row r="69" spans="2:28" x14ac:dyDescent="0.3">
      <c r="B69" s="90"/>
      <c r="C69" s="90"/>
      <c r="D69" s="90"/>
      <c r="E69" s="90"/>
      <c r="F69" s="91"/>
      <c r="G69" s="92"/>
      <c r="H69" s="91"/>
      <c r="I69" s="91"/>
      <c r="J69" s="91"/>
      <c r="K69" s="91"/>
      <c r="L69" s="91"/>
      <c r="M69" s="91"/>
      <c r="N69" s="91"/>
      <c r="O69" s="91"/>
      <c r="P69" s="91"/>
      <c r="Q69" s="91"/>
      <c r="R69" s="99"/>
      <c r="S69" s="91"/>
      <c r="T69" s="91"/>
      <c r="U69" s="99"/>
      <c r="V69" s="91"/>
      <c r="W69" s="99"/>
      <c r="X69" s="91"/>
      <c r="Y69" s="99"/>
      <c r="Z69" s="91"/>
      <c r="AA69" s="99"/>
      <c r="AB69" s="91"/>
    </row>
    <row r="70" spans="2:28" x14ac:dyDescent="0.3">
      <c r="B70" s="90"/>
      <c r="C70" s="90"/>
      <c r="D70" s="90"/>
      <c r="E70" s="90"/>
      <c r="F70" s="91"/>
      <c r="G70" s="92"/>
      <c r="H70" s="91"/>
      <c r="I70" s="91"/>
      <c r="J70" s="91"/>
      <c r="K70" s="91"/>
      <c r="L70" s="91"/>
      <c r="M70" s="91"/>
      <c r="N70" s="91"/>
      <c r="O70" s="91"/>
      <c r="P70" s="91"/>
      <c r="Q70" s="91"/>
      <c r="R70" s="99"/>
      <c r="S70" s="91"/>
      <c r="T70" s="91"/>
      <c r="U70" s="99"/>
      <c r="V70" s="91"/>
      <c r="W70" s="99"/>
      <c r="X70" s="91"/>
      <c r="Y70" s="99"/>
      <c r="Z70" s="91"/>
      <c r="AA70" s="99"/>
      <c r="AB70" s="91"/>
    </row>
    <row r="71" spans="2:28" x14ac:dyDescent="0.3">
      <c r="B71" s="90"/>
      <c r="C71" s="90"/>
      <c r="D71" s="90"/>
      <c r="E71" s="90"/>
      <c r="F71" s="91"/>
      <c r="G71" s="92"/>
      <c r="H71" s="91"/>
      <c r="I71" s="91"/>
      <c r="J71" s="91"/>
      <c r="K71" s="91"/>
      <c r="L71" s="91"/>
      <c r="M71" s="91"/>
      <c r="N71" s="91"/>
      <c r="O71" s="91"/>
      <c r="P71" s="91"/>
      <c r="Q71" s="91"/>
      <c r="R71" s="99"/>
      <c r="S71" s="91"/>
      <c r="T71" s="91"/>
      <c r="U71" s="99"/>
      <c r="V71" s="91"/>
      <c r="W71" s="99"/>
      <c r="X71" s="91"/>
      <c r="Y71" s="99"/>
      <c r="Z71" s="91"/>
      <c r="AA71" s="99"/>
      <c r="AB71" s="91"/>
    </row>
    <row r="72" spans="2:28" x14ac:dyDescent="0.3">
      <c r="B72" s="90"/>
      <c r="C72" s="90"/>
      <c r="D72" s="90"/>
      <c r="E72" s="90"/>
      <c r="F72" s="91"/>
      <c r="G72" s="92"/>
      <c r="H72" s="91"/>
      <c r="I72" s="91"/>
      <c r="J72" s="91"/>
      <c r="K72" s="91"/>
      <c r="L72" s="91"/>
      <c r="M72" s="91"/>
      <c r="N72" s="91"/>
      <c r="O72" s="91"/>
      <c r="P72" s="91"/>
      <c r="Q72" s="91"/>
      <c r="R72" s="99"/>
      <c r="S72" s="91"/>
      <c r="T72" s="91"/>
      <c r="U72" s="99"/>
      <c r="V72" s="91"/>
      <c r="W72" s="99"/>
      <c r="X72" s="91"/>
      <c r="Y72" s="99"/>
      <c r="Z72" s="91"/>
      <c r="AA72" s="99"/>
      <c r="AB72" s="91"/>
    </row>
    <row r="73" spans="2:28" x14ac:dyDescent="0.3">
      <c r="B73" s="90"/>
      <c r="C73" s="90"/>
      <c r="D73" s="90"/>
      <c r="E73" s="90"/>
      <c r="F73" s="91"/>
      <c r="G73" s="92"/>
      <c r="H73" s="91"/>
      <c r="I73" s="91"/>
      <c r="J73" s="91"/>
      <c r="K73" s="91"/>
      <c r="L73" s="91"/>
      <c r="M73" s="91"/>
      <c r="N73" s="91"/>
      <c r="O73" s="91"/>
      <c r="P73" s="91"/>
      <c r="Q73" s="91"/>
      <c r="R73" s="99"/>
      <c r="S73" s="91"/>
      <c r="T73" s="91"/>
      <c r="U73" s="99"/>
      <c r="V73" s="91"/>
      <c r="W73" s="99"/>
      <c r="X73" s="91"/>
      <c r="Y73" s="99"/>
      <c r="Z73" s="91"/>
      <c r="AA73" s="99"/>
      <c r="AB73" s="91"/>
    </row>
    <row r="74" spans="2:28" x14ac:dyDescent="0.3">
      <c r="B74" s="90"/>
      <c r="C74" s="90"/>
      <c r="D74" s="90"/>
      <c r="E74" s="90"/>
      <c r="F74" s="91"/>
      <c r="G74" s="92"/>
      <c r="H74" s="91"/>
      <c r="I74" s="91"/>
      <c r="J74" s="91"/>
      <c r="K74" s="91"/>
      <c r="L74" s="91"/>
      <c r="M74" s="91"/>
      <c r="N74" s="91"/>
      <c r="O74" s="91"/>
      <c r="P74" s="91"/>
      <c r="Q74" s="91"/>
      <c r="R74" s="99"/>
      <c r="S74" s="91"/>
      <c r="T74" s="91"/>
      <c r="U74" s="99"/>
      <c r="V74" s="91"/>
      <c r="W74" s="99"/>
      <c r="X74" s="91"/>
      <c r="Y74" s="99"/>
      <c r="Z74" s="91"/>
      <c r="AA74" s="99"/>
      <c r="AB74" s="91"/>
    </row>
    <row r="75" spans="2:28" x14ac:dyDescent="0.3">
      <c r="B75" s="90"/>
      <c r="C75" s="90"/>
      <c r="D75" s="90"/>
      <c r="E75" s="90"/>
      <c r="F75" s="91"/>
      <c r="G75" s="92"/>
      <c r="H75" s="91"/>
      <c r="I75" s="91"/>
      <c r="J75" s="91"/>
      <c r="K75" s="91"/>
      <c r="L75" s="91"/>
      <c r="M75" s="91"/>
      <c r="N75" s="91"/>
      <c r="O75" s="91"/>
      <c r="P75" s="91"/>
      <c r="Q75" s="91"/>
      <c r="R75" s="99"/>
      <c r="S75" s="91"/>
      <c r="T75" s="91"/>
      <c r="U75" s="99"/>
      <c r="V75" s="91"/>
      <c r="W75" s="99"/>
      <c r="X75" s="91"/>
      <c r="Y75" s="99"/>
      <c r="Z75" s="91"/>
      <c r="AA75" s="99"/>
      <c r="AB75" s="91"/>
    </row>
    <row r="76" spans="2:28" x14ac:dyDescent="0.3">
      <c r="B76" s="90"/>
      <c r="C76" s="90"/>
      <c r="D76" s="90"/>
      <c r="E76" s="90"/>
      <c r="F76" s="91"/>
      <c r="G76" s="92"/>
      <c r="H76" s="91"/>
      <c r="I76" s="91"/>
      <c r="J76" s="91"/>
      <c r="K76" s="91"/>
      <c r="L76" s="91"/>
      <c r="M76" s="91"/>
      <c r="N76" s="91"/>
      <c r="O76" s="91"/>
      <c r="P76" s="91"/>
      <c r="Q76" s="91"/>
      <c r="R76" s="99"/>
      <c r="S76" s="91"/>
      <c r="T76" s="91"/>
      <c r="U76" s="99"/>
      <c r="V76" s="91"/>
      <c r="W76" s="99"/>
      <c r="X76" s="91"/>
      <c r="Y76" s="99"/>
      <c r="Z76" s="91"/>
      <c r="AA76" s="99"/>
      <c r="AB76" s="91"/>
    </row>
    <row r="77" spans="2:28" x14ac:dyDescent="0.3">
      <c r="B77" s="90"/>
      <c r="C77" s="90"/>
      <c r="D77" s="90"/>
      <c r="E77" s="90"/>
      <c r="F77" s="91"/>
      <c r="G77" s="92"/>
      <c r="H77" s="91"/>
      <c r="I77" s="91"/>
      <c r="J77" s="91"/>
      <c r="K77" s="91"/>
      <c r="L77" s="91"/>
      <c r="M77" s="91"/>
      <c r="N77" s="91"/>
      <c r="O77" s="91"/>
      <c r="P77" s="91"/>
      <c r="Q77" s="91"/>
      <c r="R77" s="99"/>
      <c r="S77" s="91"/>
      <c r="T77" s="91"/>
      <c r="U77" s="99"/>
      <c r="V77" s="91"/>
      <c r="W77" s="99"/>
      <c r="X77" s="91"/>
      <c r="Y77" s="99"/>
      <c r="Z77" s="91"/>
      <c r="AA77" s="99"/>
      <c r="AB77" s="91"/>
    </row>
    <row r="78" spans="2:28" x14ac:dyDescent="0.3">
      <c r="B78" s="90"/>
      <c r="C78" s="90"/>
      <c r="D78" s="90"/>
      <c r="E78" s="90"/>
      <c r="F78" s="91"/>
      <c r="G78" s="92"/>
      <c r="H78" s="91"/>
      <c r="I78" s="91"/>
      <c r="J78" s="91"/>
      <c r="K78" s="91"/>
      <c r="L78" s="91"/>
      <c r="M78" s="91"/>
      <c r="N78" s="91"/>
      <c r="O78" s="91"/>
      <c r="P78" s="91"/>
      <c r="Q78" s="91"/>
      <c r="R78" s="99"/>
      <c r="S78" s="91"/>
      <c r="T78" s="91"/>
      <c r="U78" s="99"/>
      <c r="V78" s="91"/>
      <c r="W78" s="99"/>
      <c r="X78" s="91"/>
      <c r="Y78" s="99"/>
      <c r="Z78" s="91"/>
      <c r="AA78" s="99"/>
      <c r="AB78" s="91"/>
    </row>
    <row r="79" spans="2:28" x14ac:dyDescent="0.3">
      <c r="B79" s="90"/>
      <c r="C79" s="90"/>
      <c r="D79" s="90"/>
      <c r="E79" s="90"/>
      <c r="F79" s="91"/>
      <c r="G79" s="92"/>
      <c r="H79" s="91"/>
      <c r="I79" s="91"/>
      <c r="J79" s="91"/>
      <c r="K79" s="91"/>
      <c r="L79" s="91"/>
      <c r="M79" s="91"/>
      <c r="N79" s="91"/>
      <c r="O79" s="91"/>
      <c r="P79" s="91"/>
      <c r="Q79" s="91"/>
      <c r="R79" s="99"/>
      <c r="S79" s="91"/>
      <c r="T79" s="91"/>
      <c r="U79" s="99"/>
      <c r="V79" s="91"/>
      <c r="W79" s="99"/>
      <c r="X79" s="91"/>
      <c r="Y79" s="99"/>
      <c r="Z79" s="91"/>
      <c r="AA79" s="99"/>
      <c r="AB79" s="91"/>
    </row>
    <row r="80" spans="2:28" x14ac:dyDescent="0.3">
      <c r="B80" s="90"/>
      <c r="C80" s="90"/>
      <c r="D80" s="90"/>
      <c r="E80" s="90"/>
      <c r="F80" s="91"/>
      <c r="G80" s="92"/>
      <c r="H80" s="91"/>
      <c r="I80" s="91"/>
      <c r="J80" s="91"/>
      <c r="K80" s="91"/>
      <c r="L80" s="91"/>
      <c r="M80" s="91"/>
      <c r="N80" s="91"/>
      <c r="O80" s="91"/>
      <c r="P80" s="91"/>
      <c r="Q80" s="91"/>
      <c r="R80" s="99"/>
      <c r="S80" s="91"/>
      <c r="T80" s="91"/>
      <c r="U80" s="99"/>
      <c r="V80" s="91"/>
      <c r="W80" s="99"/>
      <c r="X80" s="91"/>
      <c r="Y80" s="99"/>
      <c r="Z80" s="91"/>
      <c r="AA80" s="99"/>
      <c r="AB80" s="91"/>
    </row>
    <row r="81" spans="2:28" x14ac:dyDescent="0.3">
      <c r="B81" s="90"/>
      <c r="C81" s="90"/>
      <c r="D81" s="90"/>
      <c r="E81" s="90"/>
      <c r="F81" s="91"/>
      <c r="G81" s="92"/>
      <c r="H81" s="91"/>
      <c r="I81" s="91"/>
      <c r="J81" s="91"/>
      <c r="K81" s="91"/>
      <c r="L81" s="91"/>
      <c r="M81" s="91"/>
      <c r="N81" s="91"/>
      <c r="O81" s="91"/>
      <c r="P81" s="91"/>
      <c r="Q81" s="91"/>
      <c r="R81" s="99"/>
      <c r="S81" s="91"/>
      <c r="T81" s="91"/>
      <c r="U81" s="99"/>
      <c r="V81" s="91"/>
      <c r="W81" s="99"/>
      <c r="X81" s="91"/>
      <c r="Y81" s="99"/>
      <c r="Z81" s="91"/>
      <c r="AA81" s="99"/>
      <c r="AB81" s="91"/>
    </row>
    <row r="82" spans="2:28" x14ac:dyDescent="0.3">
      <c r="B82" s="90"/>
      <c r="C82" s="90"/>
      <c r="D82" s="90"/>
      <c r="E82" s="90"/>
      <c r="F82" s="91"/>
      <c r="G82" s="92"/>
      <c r="H82" s="91"/>
      <c r="I82" s="91"/>
      <c r="J82" s="91"/>
      <c r="K82" s="91"/>
      <c r="L82" s="91"/>
      <c r="M82" s="91"/>
      <c r="N82" s="91"/>
      <c r="O82" s="91"/>
      <c r="P82" s="91"/>
      <c r="Q82" s="91"/>
      <c r="R82" s="99"/>
      <c r="S82" s="91"/>
      <c r="T82" s="91"/>
      <c r="U82" s="99"/>
      <c r="V82" s="91"/>
      <c r="W82" s="99"/>
      <c r="X82" s="91"/>
      <c r="Y82" s="99"/>
      <c r="Z82" s="91"/>
      <c r="AA82" s="99"/>
      <c r="AB82" s="91"/>
    </row>
    <row r="83" spans="2:28" x14ac:dyDescent="0.3">
      <c r="B83" s="90"/>
      <c r="C83" s="90"/>
      <c r="D83" s="90"/>
      <c r="E83" s="90"/>
      <c r="F83" s="91"/>
      <c r="G83" s="92"/>
      <c r="H83" s="91"/>
      <c r="I83" s="91"/>
      <c r="J83" s="91"/>
      <c r="K83" s="91"/>
      <c r="L83" s="91"/>
      <c r="M83" s="91"/>
      <c r="N83" s="91"/>
      <c r="O83" s="91"/>
      <c r="P83" s="91"/>
      <c r="Q83" s="91"/>
      <c r="R83" s="99"/>
      <c r="S83" s="91"/>
      <c r="T83" s="91"/>
      <c r="U83" s="99"/>
      <c r="V83" s="91"/>
      <c r="W83" s="99"/>
      <c r="X83" s="91"/>
      <c r="Y83" s="99"/>
      <c r="Z83" s="91"/>
      <c r="AA83" s="99"/>
      <c r="AB83" s="91"/>
    </row>
    <row r="84" spans="2:28" x14ac:dyDescent="0.3">
      <c r="B84" s="90"/>
      <c r="C84" s="90"/>
      <c r="D84" s="90"/>
      <c r="E84" s="90"/>
      <c r="F84" s="91"/>
      <c r="G84" s="92"/>
      <c r="H84" s="91"/>
      <c r="I84" s="91"/>
      <c r="J84" s="91"/>
      <c r="K84" s="91"/>
      <c r="L84" s="91"/>
      <c r="M84" s="91"/>
      <c r="N84" s="91"/>
      <c r="O84" s="91"/>
      <c r="P84" s="91"/>
      <c r="Q84" s="91"/>
      <c r="R84" s="99"/>
      <c r="S84" s="91"/>
      <c r="T84" s="91"/>
      <c r="U84" s="99"/>
      <c r="V84" s="91"/>
      <c r="W84" s="99"/>
      <c r="X84" s="91"/>
      <c r="Y84" s="99"/>
      <c r="Z84" s="91"/>
      <c r="AA84" s="99"/>
      <c r="AB84" s="91"/>
    </row>
    <row r="85" spans="2:28" x14ac:dyDescent="0.3">
      <c r="B85" s="90"/>
      <c r="C85" s="90"/>
      <c r="D85" s="90"/>
      <c r="E85" s="90"/>
      <c r="F85" s="91"/>
      <c r="G85" s="92"/>
      <c r="H85" s="91"/>
      <c r="I85" s="91"/>
      <c r="J85" s="91"/>
      <c r="K85" s="91"/>
      <c r="L85" s="91"/>
      <c r="M85" s="91"/>
      <c r="N85" s="91"/>
      <c r="O85" s="91"/>
      <c r="P85" s="91"/>
      <c r="Q85" s="91"/>
      <c r="R85" s="99"/>
      <c r="S85" s="91"/>
      <c r="T85" s="91"/>
      <c r="U85" s="99"/>
      <c r="V85" s="91"/>
      <c r="W85" s="99"/>
      <c r="X85" s="91"/>
      <c r="Y85" s="99"/>
      <c r="Z85" s="91"/>
      <c r="AA85" s="99"/>
      <c r="AB85" s="91"/>
    </row>
    <row r="86" spans="2:28" x14ac:dyDescent="0.3">
      <c r="B86" s="90"/>
      <c r="C86" s="90"/>
      <c r="D86" s="90"/>
      <c r="E86" s="90"/>
      <c r="F86" s="91"/>
      <c r="G86" s="92"/>
      <c r="H86" s="91"/>
      <c r="I86" s="91"/>
      <c r="J86" s="91"/>
      <c r="K86" s="91"/>
      <c r="L86" s="91"/>
      <c r="M86" s="91"/>
      <c r="N86" s="91"/>
      <c r="O86" s="91"/>
      <c r="P86" s="91"/>
      <c r="Q86" s="91"/>
      <c r="R86" s="99"/>
      <c r="S86" s="91"/>
      <c r="T86" s="91"/>
      <c r="U86" s="99"/>
      <c r="V86" s="91"/>
      <c r="W86" s="99"/>
      <c r="X86" s="91"/>
      <c r="Y86" s="99"/>
      <c r="Z86" s="91"/>
      <c r="AA86" s="99"/>
      <c r="AB86" s="91"/>
    </row>
    <row r="87" spans="2:28" x14ac:dyDescent="0.3">
      <c r="B87" s="90"/>
      <c r="C87" s="90"/>
      <c r="D87" s="90"/>
      <c r="E87" s="90"/>
      <c r="F87" s="91"/>
      <c r="G87" s="92"/>
      <c r="H87" s="91"/>
      <c r="I87" s="91"/>
      <c r="J87" s="91"/>
      <c r="K87" s="91"/>
      <c r="L87" s="91"/>
      <c r="M87" s="91"/>
      <c r="N87" s="91"/>
      <c r="O87" s="91"/>
      <c r="P87" s="91"/>
      <c r="Q87" s="91"/>
      <c r="R87" s="99"/>
      <c r="S87" s="91"/>
      <c r="T87" s="91"/>
      <c r="U87" s="99"/>
      <c r="V87" s="91"/>
      <c r="W87" s="99"/>
      <c r="X87" s="91"/>
      <c r="Y87" s="99"/>
      <c r="Z87" s="91"/>
      <c r="AA87" s="99"/>
      <c r="AB87" s="91"/>
    </row>
    <row r="88" spans="2:28" x14ac:dyDescent="0.3">
      <c r="B88" s="90"/>
      <c r="C88" s="90"/>
      <c r="D88" s="90"/>
      <c r="E88" s="90"/>
      <c r="F88" s="91"/>
      <c r="G88" s="92"/>
      <c r="H88" s="91"/>
      <c r="I88" s="91"/>
      <c r="J88" s="91"/>
      <c r="K88" s="91"/>
      <c r="L88" s="91"/>
      <c r="M88" s="91"/>
      <c r="N88" s="91"/>
      <c r="O88" s="91"/>
      <c r="P88" s="91"/>
      <c r="Q88" s="91"/>
      <c r="R88" s="99"/>
      <c r="S88" s="91"/>
      <c r="T88" s="91"/>
      <c r="U88" s="99"/>
      <c r="V88" s="91"/>
      <c r="W88" s="99"/>
      <c r="X88" s="91"/>
      <c r="Y88" s="99"/>
      <c r="Z88" s="91"/>
      <c r="AA88" s="99"/>
      <c r="AB88" s="91"/>
    </row>
    <row r="89" spans="2:28" x14ac:dyDescent="0.3">
      <c r="B89" s="90"/>
      <c r="C89" s="90"/>
      <c r="D89" s="90"/>
      <c r="E89" s="90"/>
      <c r="F89" s="91"/>
      <c r="G89" s="92"/>
      <c r="H89" s="91"/>
      <c r="I89" s="91"/>
      <c r="J89" s="91"/>
      <c r="K89" s="91"/>
      <c r="L89" s="91"/>
      <c r="M89" s="91"/>
      <c r="N89" s="91"/>
      <c r="O89" s="91"/>
      <c r="P89" s="91"/>
      <c r="Q89" s="91"/>
      <c r="R89" s="99"/>
      <c r="S89" s="91"/>
      <c r="T89" s="91"/>
      <c r="U89" s="99"/>
      <c r="V89" s="91"/>
      <c r="W89" s="99"/>
      <c r="X89" s="91"/>
      <c r="Y89" s="99"/>
      <c r="Z89" s="91"/>
      <c r="AA89" s="99"/>
      <c r="AB89" s="91"/>
    </row>
    <row r="90" spans="2:28" x14ac:dyDescent="0.3">
      <c r="B90" s="90"/>
      <c r="C90" s="90"/>
      <c r="D90" s="90"/>
      <c r="E90" s="90"/>
      <c r="F90" s="91"/>
      <c r="G90" s="92"/>
      <c r="H90" s="91"/>
      <c r="I90" s="91"/>
      <c r="J90" s="91"/>
      <c r="K90" s="91"/>
      <c r="L90" s="91"/>
      <c r="M90" s="91"/>
      <c r="N90" s="91"/>
      <c r="O90" s="91"/>
      <c r="P90" s="91"/>
      <c r="Q90" s="91"/>
      <c r="R90" s="99"/>
      <c r="S90" s="91"/>
      <c r="T90" s="91"/>
      <c r="U90" s="99"/>
      <c r="V90" s="91"/>
      <c r="W90" s="99"/>
      <c r="X90" s="91"/>
      <c r="Y90" s="99"/>
      <c r="Z90" s="91"/>
      <c r="AA90" s="99"/>
      <c r="AB90" s="91"/>
    </row>
    <row r="91" spans="2:28" x14ac:dyDescent="0.3">
      <c r="B91" s="90"/>
      <c r="C91" s="90"/>
      <c r="D91" s="90"/>
      <c r="E91" s="90"/>
      <c r="F91" s="91"/>
      <c r="G91" s="92"/>
      <c r="H91" s="91"/>
      <c r="I91" s="91"/>
      <c r="J91" s="91"/>
      <c r="K91" s="91"/>
      <c r="L91" s="91"/>
      <c r="M91" s="91"/>
      <c r="N91" s="91"/>
      <c r="O91" s="91"/>
      <c r="P91" s="91"/>
      <c r="Q91" s="91"/>
      <c r="R91" s="99"/>
      <c r="S91" s="91"/>
      <c r="T91" s="91"/>
      <c r="U91" s="99"/>
      <c r="V91" s="91"/>
      <c r="W91" s="99"/>
      <c r="X91" s="91"/>
      <c r="Y91" s="99"/>
      <c r="Z91" s="91"/>
      <c r="AA91" s="99"/>
      <c r="AB91" s="91"/>
    </row>
    <row r="92" spans="2:28" x14ac:dyDescent="0.3">
      <c r="B92" s="90"/>
      <c r="C92" s="90"/>
      <c r="D92" s="90"/>
      <c r="E92" s="90"/>
      <c r="F92" s="91"/>
      <c r="G92" s="92"/>
      <c r="H92" s="91"/>
      <c r="I92" s="91"/>
      <c r="J92" s="91"/>
      <c r="K92" s="91"/>
      <c r="L92" s="91"/>
      <c r="M92" s="91"/>
      <c r="N92" s="91"/>
      <c r="O92" s="91"/>
      <c r="P92" s="91"/>
      <c r="Q92" s="91"/>
      <c r="R92" s="99"/>
      <c r="S92" s="91"/>
      <c r="T92" s="91"/>
      <c r="U92" s="99"/>
      <c r="V92" s="91"/>
      <c r="W92" s="99"/>
      <c r="X92" s="91"/>
      <c r="Y92" s="99"/>
      <c r="Z92" s="91"/>
      <c r="AA92" s="99"/>
      <c r="AB92" s="91"/>
    </row>
    <row r="93" spans="2:28" x14ac:dyDescent="0.3">
      <c r="B93" s="90"/>
      <c r="C93" s="90"/>
      <c r="D93" s="90"/>
      <c r="E93" s="90"/>
      <c r="F93" s="91"/>
      <c r="G93" s="92"/>
      <c r="H93" s="91"/>
      <c r="I93" s="91"/>
      <c r="J93" s="91"/>
      <c r="K93" s="91"/>
      <c r="L93" s="91"/>
      <c r="M93" s="91"/>
      <c r="N93" s="91"/>
      <c r="O93" s="91"/>
      <c r="P93" s="91"/>
      <c r="Q93" s="91"/>
      <c r="R93" s="99"/>
      <c r="S93" s="91"/>
      <c r="T93" s="91"/>
      <c r="U93" s="99"/>
      <c r="V93" s="91"/>
      <c r="W93" s="99"/>
      <c r="X93" s="91"/>
      <c r="Y93" s="99"/>
      <c r="Z93" s="91"/>
      <c r="AA93" s="99"/>
      <c r="AB93" s="91"/>
    </row>
    <row r="94" spans="2:28" x14ac:dyDescent="0.3">
      <c r="B94" s="90"/>
      <c r="C94" s="90"/>
      <c r="D94" s="90"/>
      <c r="E94" s="90"/>
      <c r="F94" s="91"/>
      <c r="G94" s="92"/>
      <c r="H94" s="91"/>
      <c r="I94" s="91"/>
      <c r="J94" s="91"/>
      <c r="K94" s="91"/>
      <c r="L94" s="91"/>
      <c r="M94" s="91"/>
      <c r="N94" s="91"/>
      <c r="O94" s="91"/>
      <c r="P94" s="91"/>
      <c r="Q94" s="91"/>
      <c r="R94" s="99"/>
      <c r="S94" s="91"/>
      <c r="T94" s="91"/>
      <c r="U94" s="99"/>
      <c r="V94" s="91"/>
      <c r="W94" s="99"/>
      <c r="X94" s="91"/>
      <c r="Y94" s="99"/>
      <c r="Z94" s="91"/>
      <c r="AA94" s="99"/>
      <c r="AB94" s="91"/>
    </row>
    <row r="95" spans="2:28" x14ac:dyDescent="0.3">
      <c r="B95" s="90"/>
      <c r="C95" s="90"/>
      <c r="D95" s="90"/>
      <c r="E95" s="90"/>
      <c r="F95" s="91"/>
      <c r="G95" s="92"/>
      <c r="H95" s="91"/>
      <c r="I95" s="91"/>
      <c r="J95" s="91"/>
      <c r="K95" s="91"/>
      <c r="L95" s="91"/>
      <c r="M95" s="91"/>
      <c r="N95" s="91"/>
      <c r="O95" s="91"/>
      <c r="P95" s="91"/>
      <c r="Q95" s="91"/>
      <c r="R95" s="99"/>
      <c r="S95" s="91"/>
      <c r="T95" s="91"/>
      <c r="U95" s="99"/>
      <c r="V95" s="91"/>
      <c r="W95" s="99"/>
      <c r="X95" s="91"/>
      <c r="Y95" s="99"/>
      <c r="Z95" s="91"/>
      <c r="AA95" s="99"/>
      <c r="AB95" s="91"/>
    </row>
    <row r="96" spans="2:28" x14ac:dyDescent="0.3">
      <c r="B96" s="90"/>
      <c r="C96" s="90"/>
      <c r="D96" s="90"/>
      <c r="E96" s="90"/>
      <c r="F96" s="91"/>
      <c r="G96" s="92"/>
      <c r="H96" s="91"/>
      <c r="I96" s="91"/>
      <c r="J96" s="91"/>
      <c r="K96" s="91"/>
      <c r="L96" s="91"/>
      <c r="M96" s="91"/>
      <c r="N96" s="91"/>
      <c r="O96" s="91"/>
      <c r="P96" s="91"/>
      <c r="Q96" s="91"/>
      <c r="R96" s="99"/>
      <c r="S96" s="91"/>
      <c r="T96" s="91"/>
      <c r="U96" s="99"/>
      <c r="V96" s="91"/>
      <c r="W96" s="99"/>
      <c r="X96" s="91"/>
      <c r="Y96" s="99"/>
      <c r="Z96" s="91"/>
      <c r="AA96" s="99"/>
      <c r="AB96" s="91"/>
    </row>
    <row r="97" spans="2:28" x14ac:dyDescent="0.3">
      <c r="B97" s="90"/>
      <c r="C97" s="90"/>
      <c r="D97" s="90"/>
      <c r="E97" s="90"/>
      <c r="F97" s="91"/>
      <c r="G97" s="92"/>
      <c r="H97" s="91"/>
      <c r="I97" s="91"/>
      <c r="J97" s="91"/>
      <c r="K97" s="91"/>
      <c r="L97" s="91"/>
      <c r="M97" s="91"/>
      <c r="N97" s="91"/>
      <c r="O97" s="91"/>
      <c r="P97" s="91"/>
      <c r="Q97" s="91"/>
      <c r="R97" s="99"/>
      <c r="S97" s="91"/>
      <c r="T97" s="91"/>
      <c r="U97" s="99"/>
      <c r="V97" s="91"/>
      <c r="W97" s="99"/>
      <c r="X97" s="91"/>
      <c r="Y97" s="99"/>
      <c r="Z97" s="91"/>
      <c r="AA97" s="99"/>
      <c r="AB97" s="91"/>
    </row>
    <row r="98" spans="2:28" x14ac:dyDescent="0.3">
      <c r="B98" s="90"/>
      <c r="C98" s="90"/>
      <c r="D98" s="90"/>
      <c r="E98" s="90"/>
      <c r="F98" s="91"/>
      <c r="G98" s="92"/>
      <c r="H98" s="91"/>
      <c r="I98" s="91"/>
      <c r="J98" s="91"/>
      <c r="K98" s="91"/>
      <c r="L98" s="91"/>
      <c r="M98" s="91"/>
      <c r="N98" s="91"/>
      <c r="O98" s="91"/>
      <c r="P98" s="91"/>
      <c r="Q98" s="91"/>
      <c r="R98" s="99"/>
      <c r="S98" s="91"/>
      <c r="T98" s="91"/>
      <c r="U98" s="99"/>
      <c r="V98" s="91"/>
      <c r="W98" s="99"/>
      <c r="X98" s="91"/>
      <c r="Y98" s="99"/>
      <c r="Z98" s="91"/>
      <c r="AA98" s="99"/>
      <c r="AB98" s="91"/>
    </row>
    <row r="99" spans="2:28" x14ac:dyDescent="0.3">
      <c r="B99" s="90"/>
      <c r="C99" s="90"/>
      <c r="D99" s="90"/>
      <c r="E99" s="90"/>
      <c r="F99" s="91"/>
      <c r="G99" s="92"/>
      <c r="H99" s="91"/>
      <c r="I99" s="91"/>
      <c r="J99" s="91"/>
      <c r="K99" s="91"/>
      <c r="L99" s="91"/>
      <c r="M99" s="91"/>
      <c r="N99" s="91"/>
      <c r="O99" s="91"/>
      <c r="P99" s="91"/>
      <c r="Q99" s="91"/>
      <c r="R99" s="99"/>
      <c r="S99" s="91"/>
      <c r="T99" s="91"/>
      <c r="U99" s="99"/>
      <c r="V99" s="91"/>
      <c r="W99" s="99"/>
      <c r="X99" s="91"/>
      <c r="Y99" s="99"/>
      <c r="Z99" s="91"/>
      <c r="AA99" s="99"/>
      <c r="AB99" s="91"/>
    </row>
    <row r="100" spans="2:28" x14ac:dyDescent="0.3">
      <c r="B100" s="90"/>
      <c r="C100" s="90"/>
      <c r="D100" s="90"/>
      <c r="E100" s="90"/>
      <c r="F100" s="91"/>
      <c r="G100" s="92"/>
      <c r="H100" s="91"/>
      <c r="I100" s="91"/>
      <c r="J100" s="91"/>
      <c r="K100" s="91"/>
      <c r="L100" s="91"/>
      <c r="M100" s="91"/>
      <c r="N100" s="91"/>
      <c r="O100" s="91"/>
      <c r="P100" s="91"/>
      <c r="Q100" s="91"/>
      <c r="R100" s="99"/>
      <c r="S100" s="91"/>
      <c r="T100" s="91"/>
      <c r="U100" s="99"/>
      <c r="V100" s="91"/>
      <c r="W100" s="99"/>
      <c r="X100" s="91"/>
      <c r="Y100" s="99"/>
      <c r="Z100" s="91"/>
      <c r="AA100" s="99"/>
      <c r="AB100" s="91"/>
    </row>
    <row r="101" spans="2:28" x14ac:dyDescent="0.3">
      <c r="B101" s="90"/>
      <c r="C101" s="90"/>
      <c r="D101" s="90"/>
      <c r="E101" s="90"/>
      <c r="F101" s="91"/>
      <c r="G101" s="92"/>
      <c r="H101" s="91"/>
      <c r="I101" s="91"/>
      <c r="J101" s="91"/>
      <c r="K101" s="91"/>
      <c r="L101" s="91"/>
      <c r="M101" s="91"/>
      <c r="N101" s="91"/>
      <c r="O101" s="91"/>
      <c r="P101" s="91"/>
      <c r="Q101" s="91"/>
      <c r="R101" s="99"/>
      <c r="S101" s="91"/>
      <c r="T101" s="91"/>
      <c r="U101" s="99"/>
      <c r="V101" s="91"/>
      <c r="W101" s="99"/>
      <c r="X101" s="91"/>
      <c r="Y101" s="99"/>
      <c r="Z101" s="91"/>
      <c r="AA101" s="99"/>
      <c r="AB101" s="91"/>
    </row>
    <row r="102" spans="2:28" x14ac:dyDescent="0.3">
      <c r="B102" s="90"/>
      <c r="C102" s="90"/>
      <c r="D102" s="90"/>
      <c r="E102" s="90"/>
      <c r="F102" s="91"/>
      <c r="G102" s="92"/>
      <c r="H102" s="91"/>
      <c r="I102" s="91"/>
      <c r="J102" s="91"/>
      <c r="K102" s="91"/>
      <c r="L102" s="91"/>
      <c r="M102" s="91"/>
      <c r="N102" s="91"/>
      <c r="O102" s="91"/>
      <c r="P102" s="91"/>
      <c r="Q102" s="91"/>
      <c r="R102" s="99"/>
      <c r="S102" s="91"/>
      <c r="T102" s="91"/>
      <c r="U102" s="99"/>
      <c r="V102" s="91"/>
      <c r="W102" s="99"/>
      <c r="X102" s="91"/>
      <c r="Y102" s="99"/>
      <c r="Z102" s="91"/>
      <c r="AA102" s="99"/>
      <c r="AB102" s="91"/>
    </row>
    <row r="103" spans="2:28" x14ac:dyDescent="0.3">
      <c r="B103" s="90"/>
      <c r="C103" s="90"/>
      <c r="D103" s="90"/>
      <c r="E103" s="90"/>
      <c r="F103" s="91"/>
      <c r="G103" s="92"/>
      <c r="H103" s="91"/>
      <c r="I103" s="91"/>
      <c r="J103" s="91"/>
      <c r="K103" s="91"/>
      <c r="L103" s="91"/>
      <c r="M103" s="91"/>
      <c r="N103" s="91"/>
      <c r="O103" s="91"/>
      <c r="P103" s="91"/>
      <c r="Q103" s="91"/>
      <c r="R103" s="99"/>
      <c r="S103" s="91"/>
      <c r="T103" s="91"/>
      <c r="U103" s="99"/>
      <c r="V103" s="91"/>
      <c r="W103" s="99"/>
      <c r="X103" s="91"/>
      <c r="Y103" s="99"/>
      <c r="Z103" s="91"/>
      <c r="AA103" s="99"/>
      <c r="AB103" s="91"/>
    </row>
    <row r="104" spans="2:28" x14ac:dyDescent="0.3">
      <c r="B104" s="90"/>
      <c r="C104" s="90"/>
      <c r="D104" s="90"/>
      <c r="E104" s="90"/>
      <c r="F104" s="91"/>
      <c r="G104" s="92"/>
      <c r="H104" s="91"/>
      <c r="I104" s="91"/>
      <c r="J104" s="91"/>
      <c r="K104" s="91"/>
      <c r="L104" s="91"/>
      <c r="M104" s="91"/>
      <c r="N104" s="91"/>
      <c r="O104" s="91"/>
      <c r="P104" s="91"/>
      <c r="Q104" s="91"/>
      <c r="R104" s="99"/>
      <c r="S104" s="91"/>
      <c r="T104" s="91"/>
      <c r="U104" s="99"/>
      <c r="V104" s="91"/>
      <c r="W104" s="99"/>
      <c r="X104" s="91"/>
      <c r="Y104" s="99"/>
      <c r="Z104" s="91"/>
      <c r="AA104" s="99"/>
      <c r="AB104" s="91"/>
    </row>
    <row r="105" spans="2:28" x14ac:dyDescent="0.3">
      <c r="B105" s="90"/>
      <c r="C105" s="90"/>
      <c r="D105" s="90"/>
      <c r="E105" s="90"/>
      <c r="F105" s="91"/>
      <c r="G105" s="92"/>
      <c r="H105" s="91"/>
      <c r="I105" s="91"/>
      <c r="J105" s="91"/>
      <c r="K105" s="91"/>
      <c r="L105" s="91"/>
      <c r="M105" s="91"/>
      <c r="N105" s="91"/>
      <c r="O105" s="91"/>
      <c r="P105" s="91"/>
      <c r="Q105" s="91"/>
      <c r="R105" s="99"/>
      <c r="S105" s="91"/>
      <c r="T105" s="91"/>
      <c r="U105" s="99"/>
      <c r="V105" s="91"/>
      <c r="W105" s="99"/>
      <c r="X105" s="91"/>
      <c r="Y105" s="99"/>
      <c r="Z105" s="91"/>
      <c r="AA105" s="99"/>
      <c r="AB105" s="91"/>
    </row>
    <row r="106" spans="2:28" x14ac:dyDescent="0.3">
      <c r="B106" s="90"/>
      <c r="C106" s="90"/>
      <c r="D106" s="90"/>
      <c r="E106" s="90"/>
      <c r="F106" s="91"/>
      <c r="G106" s="92"/>
      <c r="H106" s="91"/>
      <c r="I106" s="91"/>
      <c r="J106" s="91"/>
      <c r="K106" s="91"/>
      <c r="L106" s="91"/>
      <c r="M106" s="91"/>
      <c r="N106" s="91"/>
      <c r="O106" s="91"/>
      <c r="P106" s="91"/>
      <c r="Q106" s="91"/>
      <c r="R106" s="99"/>
      <c r="S106" s="91"/>
      <c r="T106" s="91"/>
      <c r="U106" s="99"/>
      <c r="V106" s="91"/>
      <c r="W106" s="99"/>
      <c r="X106" s="91"/>
      <c r="Y106" s="99"/>
      <c r="Z106" s="91"/>
      <c r="AA106" s="99"/>
      <c r="AB106" s="91"/>
    </row>
    <row r="107" spans="2:28" x14ac:dyDescent="0.3">
      <c r="B107" s="90"/>
      <c r="C107" s="90"/>
      <c r="D107" s="90"/>
      <c r="E107" s="90"/>
      <c r="F107" s="91"/>
      <c r="G107" s="92"/>
      <c r="H107" s="91"/>
      <c r="I107" s="91"/>
      <c r="J107" s="91"/>
      <c r="K107" s="91"/>
      <c r="L107" s="91"/>
      <c r="M107" s="91"/>
      <c r="N107" s="91"/>
      <c r="O107" s="91"/>
      <c r="P107" s="91"/>
      <c r="Q107" s="91"/>
      <c r="R107" s="99"/>
      <c r="S107" s="91"/>
      <c r="T107" s="91"/>
      <c r="U107" s="99"/>
      <c r="V107" s="91"/>
      <c r="W107" s="99"/>
      <c r="X107" s="91"/>
      <c r="Y107" s="99"/>
      <c r="Z107" s="91"/>
      <c r="AA107" s="99"/>
      <c r="AB107" s="91"/>
    </row>
    <row r="108" spans="2:28" x14ac:dyDescent="0.3">
      <c r="B108" s="90"/>
      <c r="C108" s="90"/>
      <c r="D108" s="90"/>
      <c r="E108" s="90"/>
      <c r="F108" s="91"/>
      <c r="G108" s="92"/>
      <c r="H108" s="91"/>
      <c r="I108" s="91"/>
      <c r="J108" s="91"/>
      <c r="K108" s="91"/>
      <c r="L108" s="91"/>
      <c r="M108" s="91"/>
      <c r="N108" s="91"/>
      <c r="O108" s="91"/>
      <c r="P108" s="91"/>
      <c r="Q108" s="91"/>
      <c r="R108" s="99"/>
      <c r="S108" s="91"/>
      <c r="T108" s="91"/>
      <c r="U108" s="99"/>
      <c r="V108" s="91"/>
      <c r="W108" s="99"/>
      <c r="X108" s="91"/>
      <c r="Y108" s="99"/>
      <c r="Z108" s="91"/>
      <c r="AA108" s="99"/>
      <c r="AB108" s="91"/>
    </row>
    <row r="109" spans="2:28" x14ac:dyDescent="0.3">
      <c r="B109" s="90"/>
      <c r="C109" s="90"/>
      <c r="D109" s="90"/>
      <c r="E109" s="90"/>
      <c r="F109" s="91"/>
      <c r="G109" s="92"/>
      <c r="H109" s="91"/>
      <c r="I109" s="91"/>
      <c r="J109" s="91"/>
      <c r="K109" s="91"/>
      <c r="L109" s="91"/>
      <c r="M109" s="91"/>
      <c r="N109" s="91"/>
      <c r="O109" s="91"/>
      <c r="P109" s="91"/>
      <c r="Q109" s="91"/>
      <c r="R109" s="99"/>
      <c r="S109" s="91"/>
      <c r="T109" s="91"/>
      <c r="U109" s="99"/>
      <c r="V109" s="91"/>
      <c r="W109" s="99"/>
      <c r="X109" s="91"/>
      <c r="Y109" s="99"/>
      <c r="Z109" s="91"/>
      <c r="AA109" s="99"/>
      <c r="AB109" s="91"/>
    </row>
    <row r="110" spans="2:28" x14ac:dyDescent="0.3">
      <c r="B110" s="90"/>
      <c r="C110" s="90"/>
      <c r="D110" s="90"/>
      <c r="E110" s="90"/>
      <c r="F110" s="91"/>
      <c r="G110" s="92"/>
      <c r="H110" s="91"/>
      <c r="I110" s="91"/>
      <c r="J110" s="91"/>
      <c r="K110" s="91"/>
      <c r="L110" s="91"/>
      <c r="M110" s="91"/>
      <c r="N110" s="91"/>
      <c r="O110" s="91"/>
      <c r="P110" s="91"/>
      <c r="Q110" s="91"/>
      <c r="R110" s="99"/>
      <c r="S110" s="91"/>
      <c r="T110" s="91"/>
      <c r="U110" s="99"/>
      <c r="V110" s="91"/>
      <c r="W110" s="99"/>
      <c r="X110" s="91"/>
      <c r="Y110" s="99"/>
      <c r="Z110" s="91"/>
      <c r="AA110" s="99"/>
      <c r="AB110" s="91"/>
    </row>
    <row r="111" spans="2:28" x14ac:dyDescent="0.3">
      <c r="B111" s="90"/>
      <c r="C111" s="90"/>
      <c r="D111" s="90"/>
      <c r="E111" s="90"/>
      <c r="F111" s="91"/>
      <c r="G111" s="92"/>
      <c r="H111" s="91"/>
      <c r="I111" s="91"/>
      <c r="J111" s="91"/>
      <c r="K111" s="91"/>
      <c r="L111" s="91"/>
      <c r="M111" s="91"/>
      <c r="N111" s="91"/>
      <c r="O111" s="91"/>
      <c r="P111" s="91"/>
      <c r="Q111" s="91"/>
      <c r="R111" s="99"/>
      <c r="S111" s="91"/>
      <c r="T111" s="91"/>
      <c r="U111" s="99"/>
      <c r="V111" s="91"/>
      <c r="W111" s="99"/>
      <c r="X111" s="91"/>
      <c r="Y111" s="99"/>
      <c r="Z111" s="91"/>
      <c r="AA111" s="99"/>
      <c r="AB111" s="91"/>
    </row>
    <row r="112" spans="2:28" x14ac:dyDescent="0.3">
      <c r="B112" s="90"/>
      <c r="C112" s="90"/>
      <c r="D112" s="90"/>
      <c r="E112" s="90"/>
      <c r="F112" s="91"/>
      <c r="G112" s="92"/>
      <c r="H112" s="91"/>
      <c r="I112" s="91"/>
      <c r="J112" s="91"/>
      <c r="K112" s="91"/>
      <c r="L112" s="91"/>
      <c r="M112" s="91"/>
      <c r="N112" s="91"/>
      <c r="O112" s="91"/>
      <c r="P112" s="91"/>
      <c r="Q112" s="91"/>
      <c r="R112" s="99"/>
      <c r="S112" s="91"/>
      <c r="T112" s="91"/>
      <c r="U112" s="99"/>
      <c r="V112" s="91"/>
      <c r="W112" s="99"/>
      <c r="X112" s="91"/>
      <c r="Y112" s="99"/>
      <c r="Z112" s="91"/>
      <c r="AA112" s="99"/>
      <c r="AB112" s="91"/>
    </row>
    <row r="113" spans="2:28" x14ac:dyDescent="0.3">
      <c r="B113" s="90"/>
      <c r="C113" s="90"/>
      <c r="D113" s="90"/>
      <c r="E113" s="90"/>
      <c r="F113" s="91"/>
      <c r="G113" s="92"/>
      <c r="H113" s="91"/>
      <c r="I113" s="91"/>
      <c r="J113" s="91"/>
      <c r="K113" s="91"/>
      <c r="L113" s="91"/>
      <c r="M113" s="91"/>
      <c r="N113" s="91"/>
      <c r="O113" s="91"/>
      <c r="P113" s="91"/>
      <c r="Q113" s="91"/>
      <c r="R113" s="99"/>
      <c r="S113" s="91"/>
      <c r="T113" s="91"/>
      <c r="U113" s="99"/>
      <c r="V113" s="91"/>
      <c r="W113" s="99"/>
      <c r="X113" s="91"/>
      <c r="Y113" s="99"/>
      <c r="Z113" s="91"/>
      <c r="AA113" s="99"/>
      <c r="AB113" s="91"/>
    </row>
    <row r="114" spans="2:28" x14ac:dyDescent="0.3">
      <c r="B114" s="90"/>
      <c r="C114" s="90"/>
      <c r="D114" s="90"/>
      <c r="E114" s="90"/>
      <c r="F114" s="91"/>
      <c r="G114" s="92"/>
      <c r="H114" s="91"/>
      <c r="I114" s="91"/>
      <c r="J114" s="91"/>
      <c r="K114" s="91"/>
      <c r="L114" s="91"/>
      <c r="M114" s="91"/>
      <c r="N114" s="91"/>
      <c r="O114" s="91"/>
      <c r="P114" s="91"/>
      <c r="Q114" s="91"/>
      <c r="R114" s="99"/>
      <c r="S114" s="91"/>
      <c r="T114" s="91"/>
      <c r="U114" s="99"/>
      <c r="V114" s="91"/>
      <c r="W114" s="99"/>
      <c r="X114" s="91"/>
      <c r="Y114" s="99"/>
      <c r="Z114" s="91"/>
      <c r="AA114" s="99"/>
      <c r="AB114" s="91"/>
    </row>
    <row r="115" spans="2:28" x14ac:dyDescent="0.3">
      <c r="B115" s="90"/>
      <c r="C115" s="90"/>
      <c r="D115" s="90"/>
      <c r="E115" s="90"/>
      <c r="F115" s="91"/>
      <c r="G115" s="92"/>
      <c r="H115" s="91"/>
      <c r="I115" s="91"/>
      <c r="J115" s="91"/>
      <c r="K115" s="91"/>
      <c r="L115" s="91"/>
      <c r="M115" s="91"/>
      <c r="N115" s="91"/>
      <c r="O115" s="91"/>
      <c r="P115" s="91"/>
      <c r="Q115" s="91"/>
      <c r="R115" s="99"/>
      <c r="S115" s="91"/>
      <c r="T115" s="91"/>
      <c r="U115" s="99"/>
      <c r="V115" s="91"/>
      <c r="W115" s="99"/>
      <c r="X115" s="91"/>
      <c r="Y115" s="99"/>
      <c r="Z115" s="91"/>
      <c r="AA115" s="99"/>
      <c r="AB115" s="91"/>
    </row>
    <row r="116" spans="2:28" x14ac:dyDescent="0.3">
      <c r="B116" s="90"/>
      <c r="C116" s="90"/>
      <c r="D116" s="90"/>
      <c r="E116" s="90"/>
      <c r="F116" s="91"/>
      <c r="G116" s="92"/>
      <c r="H116" s="91"/>
      <c r="I116" s="91"/>
      <c r="J116" s="91"/>
      <c r="K116" s="91"/>
      <c r="L116" s="91"/>
      <c r="M116" s="91"/>
      <c r="N116" s="91"/>
      <c r="O116" s="91"/>
      <c r="P116" s="91"/>
      <c r="Q116" s="91"/>
      <c r="R116" s="99"/>
      <c r="S116" s="91"/>
      <c r="T116" s="91"/>
      <c r="U116" s="99"/>
      <c r="V116" s="91"/>
      <c r="W116" s="99"/>
      <c r="X116" s="91"/>
      <c r="Y116" s="99"/>
      <c r="Z116" s="91"/>
      <c r="AA116" s="99"/>
      <c r="AB116" s="91"/>
    </row>
    <row r="117" spans="2:28" x14ac:dyDescent="0.3">
      <c r="B117" s="90"/>
      <c r="C117" s="90"/>
      <c r="D117" s="90"/>
      <c r="E117" s="90"/>
      <c r="F117" s="91"/>
      <c r="G117" s="92"/>
      <c r="H117" s="91"/>
      <c r="I117" s="91"/>
      <c r="J117" s="91"/>
      <c r="K117" s="91"/>
      <c r="L117" s="91"/>
      <c r="M117" s="91"/>
      <c r="N117" s="91"/>
      <c r="O117" s="91"/>
      <c r="P117" s="91"/>
      <c r="Q117" s="91"/>
      <c r="R117" s="99"/>
      <c r="S117" s="91"/>
      <c r="T117" s="91"/>
      <c r="U117" s="99"/>
      <c r="V117" s="91"/>
      <c r="W117" s="99"/>
      <c r="X117" s="91"/>
      <c r="Y117" s="99"/>
      <c r="Z117" s="91"/>
      <c r="AA117" s="99"/>
      <c r="AB117" s="91"/>
    </row>
    <row r="118" spans="2:28" x14ac:dyDescent="0.3">
      <c r="B118" s="90"/>
      <c r="C118" s="90"/>
      <c r="D118" s="90"/>
      <c r="E118" s="90"/>
      <c r="F118" s="91"/>
      <c r="G118" s="92"/>
      <c r="H118" s="91"/>
      <c r="I118" s="91"/>
      <c r="J118" s="91"/>
      <c r="K118" s="91"/>
      <c r="L118" s="91"/>
      <c r="M118" s="91"/>
      <c r="N118" s="91"/>
      <c r="O118" s="91"/>
      <c r="P118" s="91"/>
      <c r="Q118" s="91"/>
      <c r="R118" s="99"/>
      <c r="S118" s="91"/>
      <c r="T118" s="91"/>
      <c r="U118" s="99"/>
      <c r="V118" s="91"/>
      <c r="W118" s="99"/>
      <c r="X118" s="91"/>
      <c r="Y118" s="99"/>
      <c r="Z118" s="91"/>
      <c r="AA118" s="99"/>
      <c r="AB118" s="91"/>
    </row>
    <row r="119" spans="2:28" x14ac:dyDescent="0.3">
      <c r="B119" s="90"/>
      <c r="C119" s="90"/>
      <c r="D119" s="90"/>
      <c r="E119" s="90"/>
      <c r="F119" s="91"/>
      <c r="G119" s="92"/>
      <c r="H119" s="91"/>
      <c r="I119" s="91"/>
      <c r="J119" s="91"/>
      <c r="K119" s="91"/>
      <c r="L119" s="91"/>
      <c r="M119" s="91"/>
      <c r="N119" s="91"/>
      <c r="O119" s="91"/>
      <c r="P119" s="91"/>
      <c r="Q119" s="91"/>
      <c r="R119" s="99"/>
      <c r="S119" s="91"/>
      <c r="T119" s="91"/>
      <c r="U119" s="99"/>
      <c r="V119" s="91"/>
      <c r="W119" s="99"/>
      <c r="X119" s="91"/>
      <c r="Y119" s="99"/>
      <c r="Z119" s="91"/>
      <c r="AA119" s="99"/>
      <c r="AB119" s="91"/>
    </row>
    <row r="120" spans="2:28" x14ac:dyDescent="0.3">
      <c r="B120" s="90"/>
      <c r="C120" s="90"/>
      <c r="D120" s="90"/>
      <c r="E120" s="90"/>
      <c r="F120" s="91"/>
      <c r="G120" s="92"/>
      <c r="H120" s="91"/>
      <c r="I120" s="91"/>
      <c r="J120" s="91"/>
      <c r="K120" s="91"/>
      <c r="L120" s="91"/>
      <c r="M120" s="91"/>
      <c r="N120" s="91"/>
      <c r="O120" s="91"/>
      <c r="P120" s="91"/>
      <c r="Q120" s="91"/>
      <c r="R120" s="99"/>
      <c r="S120" s="91"/>
      <c r="T120" s="91"/>
      <c r="U120" s="99"/>
      <c r="V120" s="91"/>
      <c r="W120" s="99"/>
      <c r="X120" s="91"/>
      <c r="Y120" s="99"/>
      <c r="Z120" s="91"/>
      <c r="AA120" s="99"/>
      <c r="AB120" s="91"/>
    </row>
    <row r="121" spans="2:28" x14ac:dyDescent="0.3">
      <c r="B121" s="90"/>
      <c r="C121" s="90"/>
      <c r="D121" s="90"/>
      <c r="E121" s="90"/>
      <c r="F121" s="91"/>
      <c r="G121" s="92"/>
      <c r="H121" s="91"/>
      <c r="I121" s="91"/>
      <c r="J121" s="91"/>
      <c r="K121" s="91"/>
      <c r="L121" s="91"/>
      <c r="M121" s="91"/>
      <c r="N121" s="91"/>
      <c r="O121" s="91"/>
      <c r="P121" s="91"/>
      <c r="Q121" s="91"/>
      <c r="R121" s="99"/>
      <c r="S121" s="91"/>
      <c r="T121" s="91"/>
      <c r="U121" s="99"/>
      <c r="V121" s="91"/>
      <c r="W121" s="99"/>
      <c r="X121" s="91"/>
      <c r="Y121" s="99"/>
      <c r="Z121" s="91"/>
      <c r="AA121" s="99"/>
      <c r="AB121" s="91"/>
    </row>
    <row r="122" spans="2:28" x14ac:dyDescent="0.3">
      <c r="B122" s="90"/>
      <c r="C122" s="90"/>
      <c r="D122" s="90"/>
      <c r="E122" s="90"/>
      <c r="F122" s="91"/>
      <c r="G122" s="92"/>
      <c r="H122" s="91"/>
      <c r="I122" s="91"/>
      <c r="J122" s="91"/>
      <c r="K122" s="91"/>
      <c r="L122" s="91"/>
      <c r="M122" s="91"/>
      <c r="N122" s="91"/>
      <c r="O122" s="91"/>
      <c r="P122" s="91"/>
      <c r="Q122" s="91"/>
      <c r="R122" s="99"/>
      <c r="S122" s="91"/>
      <c r="T122" s="91"/>
      <c r="U122" s="99"/>
      <c r="V122" s="91"/>
      <c r="W122" s="99"/>
      <c r="X122" s="91"/>
      <c r="Y122" s="99"/>
      <c r="Z122" s="91"/>
      <c r="AA122" s="99"/>
      <c r="AB122" s="91"/>
    </row>
    <row r="123" spans="2:28" x14ac:dyDescent="0.3">
      <c r="B123" s="90"/>
      <c r="C123" s="90"/>
      <c r="D123" s="90"/>
      <c r="E123" s="90"/>
      <c r="F123" s="91"/>
      <c r="G123" s="92"/>
      <c r="H123" s="91"/>
      <c r="I123" s="91"/>
      <c r="J123" s="91"/>
      <c r="K123" s="91"/>
      <c r="L123" s="91"/>
      <c r="M123" s="91"/>
      <c r="N123" s="91"/>
      <c r="O123" s="91"/>
      <c r="P123" s="91"/>
      <c r="Q123" s="91"/>
      <c r="R123" s="99"/>
      <c r="S123" s="91"/>
      <c r="T123" s="91"/>
      <c r="U123" s="99"/>
      <c r="V123" s="91"/>
      <c r="W123" s="99"/>
      <c r="X123" s="91"/>
      <c r="Y123" s="99"/>
      <c r="Z123" s="91"/>
      <c r="AA123" s="99"/>
      <c r="AB123" s="91"/>
    </row>
    <row r="124" spans="2:28" x14ac:dyDescent="0.3">
      <c r="B124" s="90"/>
      <c r="C124" s="90"/>
      <c r="D124" s="90"/>
      <c r="E124" s="90"/>
      <c r="F124" s="91"/>
      <c r="G124" s="92"/>
      <c r="H124" s="91"/>
      <c r="I124" s="91"/>
      <c r="J124" s="91"/>
      <c r="K124" s="91"/>
      <c r="L124" s="91"/>
      <c r="M124" s="91"/>
      <c r="N124" s="91"/>
      <c r="O124" s="91"/>
      <c r="P124" s="91"/>
      <c r="Q124" s="91"/>
      <c r="R124" s="99"/>
      <c r="S124" s="91"/>
      <c r="T124" s="91"/>
      <c r="U124" s="99"/>
      <c r="V124" s="91"/>
      <c r="W124" s="99"/>
      <c r="X124" s="91"/>
      <c r="Y124" s="99"/>
      <c r="Z124" s="91"/>
      <c r="AA124" s="99"/>
      <c r="AB124" s="91"/>
    </row>
    <row r="125" spans="2:28" x14ac:dyDescent="0.3">
      <c r="B125" s="90"/>
      <c r="C125" s="90"/>
      <c r="D125" s="90"/>
      <c r="E125" s="90"/>
      <c r="F125" s="91"/>
      <c r="G125" s="92"/>
      <c r="H125" s="91"/>
      <c r="I125" s="91"/>
      <c r="J125" s="91"/>
      <c r="K125" s="91"/>
      <c r="L125" s="91"/>
      <c r="M125" s="91"/>
      <c r="N125" s="91"/>
      <c r="O125" s="91"/>
      <c r="P125" s="91"/>
      <c r="Q125" s="91"/>
      <c r="R125" s="99"/>
      <c r="S125" s="91"/>
      <c r="T125" s="91"/>
      <c r="U125" s="99"/>
      <c r="V125" s="91"/>
      <c r="W125" s="99"/>
      <c r="X125" s="91"/>
      <c r="Y125" s="99"/>
      <c r="Z125" s="91"/>
      <c r="AA125" s="99"/>
      <c r="AB125" s="91"/>
    </row>
    <row r="126" spans="2:28" x14ac:dyDescent="0.3">
      <c r="B126" s="90"/>
      <c r="C126" s="90"/>
      <c r="D126" s="90"/>
      <c r="E126" s="90"/>
      <c r="F126" s="91"/>
      <c r="G126" s="92"/>
      <c r="H126" s="91"/>
      <c r="I126" s="91"/>
      <c r="J126" s="91"/>
      <c r="K126" s="91"/>
      <c r="L126" s="91"/>
      <c r="M126" s="91"/>
      <c r="N126" s="91"/>
      <c r="O126" s="91"/>
      <c r="P126" s="91"/>
      <c r="Q126" s="91"/>
      <c r="R126" s="99"/>
      <c r="S126" s="91"/>
      <c r="T126" s="91"/>
      <c r="U126" s="99"/>
      <c r="V126" s="91"/>
      <c r="W126" s="99"/>
      <c r="X126" s="91"/>
      <c r="Y126" s="99"/>
      <c r="Z126" s="91"/>
      <c r="AA126" s="99"/>
      <c r="AB126" s="91"/>
    </row>
    <row r="127" spans="2:28" x14ac:dyDescent="0.3">
      <c r="B127" s="90"/>
      <c r="C127" s="90"/>
      <c r="D127" s="90"/>
      <c r="E127" s="90"/>
      <c r="F127" s="91"/>
      <c r="G127" s="92"/>
      <c r="H127" s="91"/>
      <c r="I127" s="91"/>
      <c r="J127" s="91"/>
      <c r="K127" s="91"/>
      <c r="L127" s="91"/>
      <c r="M127" s="91"/>
      <c r="N127" s="91"/>
      <c r="O127" s="91"/>
      <c r="P127" s="91"/>
      <c r="Q127" s="91"/>
      <c r="R127" s="99"/>
      <c r="S127" s="91"/>
      <c r="T127" s="91"/>
      <c r="U127" s="99"/>
      <c r="V127" s="91"/>
      <c r="W127" s="99"/>
      <c r="X127" s="91"/>
      <c r="Y127" s="99"/>
      <c r="Z127" s="91"/>
      <c r="AA127" s="99"/>
      <c r="AB127" s="91"/>
    </row>
    <row r="128" spans="2:28" x14ac:dyDescent="0.3">
      <c r="B128" s="90"/>
      <c r="C128" s="90"/>
      <c r="D128" s="90"/>
      <c r="E128" s="90"/>
      <c r="F128" s="91"/>
      <c r="G128" s="92"/>
      <c r="H128" s="91"/>
      <c r="I128" s="91"/>
      <c r="J128" s="91"/>
      <c r="K128" s="91"/>
      <c r="L128" s="91"/>
      <c r="M128" s="91"/>
      <c r="N128" s="91"/>
      <c r="O128" s="91"/>
      <c r="P128" s="91"/>
      <c r="Q128" s="91"/>
      <c r="R128" s="99"/>
      <c r="S128" s="91"/>
      <c r="T128" s="91"/>
      <c r="U128" s="99"/>
      <c r="V128" s="91"/>
      <c r="W128" s="99"/>
      <c r="X128" s="91"/>
      <c r="Y128" s="99"/>
      <c r="Z128" s="91"/>
      <c r="AA128" s="99"/>
      <c r="AB128" s="91"/>
    </row>
    <row r="129" spans="2:28" x14ac:dyDescent="0.3">
      <c r="B129" s="90"/>
      <c r="C129" s="90"/>
      <c r="D129" s="90"/>
      <c r="E129" s="90"/>
      <c r="F129" s="91"/>
      <c r="G129" s="92"/>
      <c r="H129" s="91"/>
      <c r="I129" s="91"/>
      <c r="J129" s="91"/>
      <c r="K129" s="91"/>
      <c r="L129" s="91"/>
      <c r="M129" s="91"/>
      <c r="N129" s="91"/>
      <c r="O129" s="91"/>
      <c r="P129" s="91"/>
      <c r="Q129" s="91"/>
      <c r="R129" s="99"/>
      <c r="S129" s="91"/>
      <c r="T129" s="91"/>
      <c r="U129" s="99"/>
      <c r="V129" s="91"/>
      <c r="W129" s="99"/>
      <c r="X129" s="91"/>
      <c r="Y129" s="99"/>
      <c r="Z129" s="91"/>
      <c r="AA129" s="99"/>
      <c r="AB129" s="91"/>
    </row>
    <row r="130" spans="2:28" x14ac:dyDescent="0.3">
      <c r="B130" s="90"/>
      <c r="C130" s="90"/>
      <c r="D130" s="90"/>
      <c r="E130" s="90"/>
      <c r="F130" s="91"/>
      <c r="G130" s="92"/>
      <c r="H130" s="91"/>
      <c r="I130" s="91"/>
      <c r="J130" s="91"/>
      <c r="K130" s="91"/>
      <c r="L130" s="91"/>
      <c r="M130" s="91"/>
      <c r="N130" s="91"/>
      <c r="O130" s="91"/>
      <c r="P130" s="91"/>
      <c r="Q130" s="91"/>
      <c r="R130" s="99"/>
      <c r="S130" s="91"/>
      <c r="T130" s="91"/>
      <c r="U130" s="99"/>
      <c r="V130" s="91"/>
      <c r="W130" s="99"/>
      <c r="X130" s="91"/>
      <c r="Y130" s="99"/>
      <c r="Z130" s="91"/>
      <c r="AA130" s="99"/>
      <c r="AB130" s="91"/>
    </row>
    <row r="131" spans="2:28" x14ac:dyDescent="0.3">
      <c r="B131" s="90"/>
      <c r="C131" s="90"/>
      <c r="D131" s="90"/>
      <c r="E131" s="90"/>
      <c r="F131" s="91"/>
      <c r="G131" s="92"/>
      <c r="H131" s="91"/>
      <c r="I131" s="91"/>
      <c r="J131" s="91"/>
      <c r="K131" s="91"/>
      <c r="L131" s="91"/>
      <c r="M131" s="91"/>
      <c r="N131" s="91"/>
      <c r="O131" s="91"/>
      <c r="P131" s="91"/>
      <c r="Q131" s="91"/>
      <c r="R131" s="99"/>
      <c r="S131" s="91"/>
      <c r="T131" s="91"/>
      <c r="U131" s="99"/>
      <c r="V131" s="91"/>
      <c r="W131" s="99"/>
      <c r="X131" s="91"/>
      <c r="Y131" s="99"/>
      <c r="Z131" s="91"/>
      <c r="AA131" s="99"/>
      <c r="AB131" s="91"/>
    </row>
    <row r="132" spans="2:28" x14ac:dyDescent="0.3">
      <c r="B132" s="90"/>
      <c r="C132" s="90"/>
      <c r="D132" s="90"/>
      <c r="E132" s="90"/>
      <c r="F132" s="91"/>
      <c r="G132" s="92"/>
      <c r="H132" s="91"/>
      <c r="I132" s="91"/>
      <c r="J132" s="91"/>
      <c r="K132" s="91"/>
      <c r="L132" s="91"/>
      <c r="M132" s="91"/>
      <c r="N132" s="91"/>
      <c r="O132" s="91"/>
      <c r="P132" s="91"/>
      <c r="Q132" s="91"/>
      <c r="R132" s="99"/>
      <c r="S132" s="91"/>
      <c r="T132" s="91"/>
      <c r="U132" s="99"/>
      <c r="V132" s="91"/>
      <c r="W132" s="99"/>
      <c r="X132" s="91"/>
      <c r="Y132" s="99"/>
      <c r="Z132" s="91"/>
      <c r="AA132" s="99"/>
      <c r="AB132" s="91"/>
    </row>
    <row r="133" spans="2:28" x14ac:dyDescent="0.3">
      <c r="B133" s="90"/>
      <c r="C133" s="90"/>
      <c r="D133" s="90"/>
      <c r="E133" s="90"/>
      <c r="F133" s="91"/>
      <c r="G133" s="92"/>
      <c r="H133" s="91"/>
      <c r="I133" s="91"/>
      <c r="J133" s="91"/>
      <c r="K133" s="91"/>
      <c r="L133" s="91"/>
      <c r="M133" s="91"/>
      <c r="N133" s="91"/>
      <c r="O133" s="91"/>
      <c r="P133" s="91"/>
      <c r="Q133" s="91"/>
      <c r="R133" s="99"/>
      <c r="S133" s="91"/>
      <c r="T133" s="91"/>
      <c r="U133" s="99"/>
      <c r="V133" s="91"/>
      <c r="W133" s="99"/>
      <c r="X133" s="91"/>
      <c r="Y133" s="99"/>
      <c r="Z133" s="91"/>
      <c r="AA133" s="99"/>
      <c r="AB133" s="91"/>
    </row>
    <row r="134" spans="2:28" x14ac:dyDescent="0.3">
      <c r="B134" s="90"/>
      <c r="C134" s="90"/>
      <c r="D134" s="90"/>
      <c r="E134" s="90"/>
      <c r="F134" s="91"/>
      <c r="G134" s="92"/>
      <c r="H134" s="91"/>
      <c r="I134" s="91"/>
      <c r="J134" s="91"/>
      <c r="K134" s="91"/>
      <c r="L134" s="91"/>
      <c r="M134" s="91"/>
      <c r="N134" s="91"/>
      <c r="O134" s="91"/>
      <c r="P134" s="91"/>
      <c r="Q134" s="91"/>
      <c r="R134" s="99"/>
      <c r="S134" s="91"/>
      <c r="T134" s="91"/>
      <c r="U134" s="99"/>
      <c r="V134" s="91"/>
      <c r="W134" s="99"/>
      <c r="X134" s="91"/>
      <c r="Y134" s="99"/>
      <c r="Z134" s="91"/>
      <c r="AA134" s="99"/>
      <c r="AB134" s="91"/>
    </row>
    <row r="135" spans="2:28" x14ac:dyDescent="0.3">
      <c r="B135" s="90"/>
      <c r="C135" s="90"/>
      <c r="D135" s="90"/>
      <c r="E135" s="90"/>
      <c r="F135" s="91"/>
      <c r="G135" s="92"/>
      <c r="H135" s="91"/>
      <c r="I135" s="91"/>
      <c r="J135" s="91"/>
      <c r="K135" s="91"/>
      <c r="L135" s="91"/>
      <c r="M135" s="91"/>
      <c r="N135" s="91"/>
      <c r="O135" s="91"/>
      <c r="P135" s="91"/>
      <c r="Q135" s="91"/>
      <c r="R135" s="99"/>
      <c r="S135" s="91"/>
      <c r="T135" s="91"/>
      <c r="U135" s="99"/>
      <c r="V135" s="91"/>
      <c r="W135" s="99"/>
      <c r="X135" s="91"/>
      <c r="Y135" s="99"/>
      <c r="Z135" s="91"/>
      <c r="AA135" s="99"/>
      <c r="AB135" s="91"/>
    </row>
    <row r="136" spans="2:28" x14ac:dyDescent="0.3">
      <c r="B136" s="90"/>
      <c r="C136" s="90"/>
      <c r="D136" s="90"/>
      <c r="E136" s="90"/>
      <c r="F136" s="91"/>
      <c r="G136" s="92"/>
      <c r="H136" s="91"/>
      <c r="I136" s="91"/>
      <c r="J136" s="91"/>
      <c r="K136" s="91"/>
      <c r="L136" s="91"/>
      <c r="M136" s="91"/>
      <c r="N136" s="91"/>
      <c r="O136" s="91"/>
      <c r="P136" s="91"/>
      <c r="Q136" s="91"/>
      <c r="R136" s="99"/>
      <c r="S136" s="91"/>
      <c r="T136" s="91"/>
      <c r="U136" s="99"/>
      <c r="V136" s="91"/>
      <c r="W136" s="99"/>
      <c r="X136" s="91"/>
      <c r="Y136" s="99"/>
      <c r="Z136" s="91"/>
      <c r="AA136" s="99"/>
      <c r="AB136" s="91"/>
    </row>
    <row r="137" spans="2:28" x14ac:dyDescent="0.3">
      <c r="B137" s="90"/>
      <c r="C137" s="90"/>
      <c r="D137" s="90"/>
      <c r="E137" s="90"/>
      <c r="F137" s="91"/>
      <c r="G137" s="92"/>
      <c r="H137" s="91"/>
      <c r="I137" s="91"/>
      <c r="J137" s="91"/>
      <c r="K137" s="91"/>
      <c r="L137" s="91"/>
      <c r="M137" s="91"/>
      <c r="N137" s="91"/>
      <c r="O137" s="91"/>
      <c r="P137" s="91"/>
      <c r="Q137" s="91"/>
      <c r="R137" s="99"/>
      <c r="S137" s="91"/>
      <c r="T137" s="91"/>
      <c r="U137" s="99"/>
      <c r="V137" s="91"/>
      <c r="W137" s="99"/>
      <c r="X137" s="91"/>
      <c r="Y137" s="99"/>
      <c r="Z137" s="91"/>
      <c r="AA137" s="99"/>
      <c r="AB137" s="91"/>
    </row>
    <row r="138" spans="2:28" x14ac:dyDescent="0.3">
      <c r="B138" s="90"/>
      <c r="C138" s="90"/>
      <c r="D138" s="90"/>
      <c r="E138" s="90"/>
      <c r="F138" s="91"/>
      <c r="G138" s="92"/>
      <c r="H138" s="91"/>
      <c r="I138" s="91"/>
      <c r="J138" s="91"/>
      <c r="K138" s="91"/>
      <c r="L138" s="91"/>
      <c r="M138" s="91"/>
      <c r="N138" s="91"/>
      <c r="O138" s="91"/>
      <c r="P138" s="91"/>
      <c r="Q138" s="91"/>
      <c r="R138" s="99"/>
      <c r="S138" s="91"/>
      <c r="T138" s="91"/>
      <c r="U138" s="99"/>
      <c r="V138" s="91"/>
      <c r="W138" s="99"/>
      <c r="X138" s="91"/>
      <c r="Y138" s="99"/>
      <c r="Z138" s="91"/>
      <c r="AA138" s="99"/>
      <c r="AB138" s="91"/>
    </row>
    <row r="139" spans="2:28" x14ac:dyDescent="0.3">
      <c r="B139" s="90"/>
      <c r="C139" s="90"/>
      <c r="D139" s="90"/>
      <c r="E139" s="90"/>
      <c r="F139" s="91"/>
      <c r="G139" s="92"/>
      <c r="H139" s="91"/>
      <c r="I139" s="91"/>
      <c r="J139" s="91"/>
      <c r="K139" s="91"/>
      <c r="L139" s="91"/>
      <c r="M139" s="91"/>
      <c r="N139" s="91"/>
      <c r="O139" s="91"/>
      <c r="P139" s="91"/>
      <c r="Q139" s="91"/>
      <c r="R139" s="99"/>
      <c r="S139" s="91"/>
      <c r="T139" s="91"/>
      <c r="U139" s="99"/>
      <c r="V139" s="91"/>
      <c r="W139" s="99"/>
      <c r="X139" s="91"/>
      <c r="Y139" s="99"/>
      <c r="Z139" s="91"/>
      <c r="AA139" s="99"/>
      <c r="AB139" s="91"/>
    </row>
    <row r="140" spans="2:28" x14ac:dyDescent="0.3">
      <c r="B140" s="90"/>
      <c r="C140" s="90"/>
      <c r="D140" s="90"/>
      <c r="E140" s="90"/>
      <c r="F140" s="91"/>
      <c r="G140" s="92"/>
      <c r="H140" s="91"/>
      <c r="I140" s="91"/>
      <c r="J140" s="91"/>
      <c r="K140" s="91"/>
      <c r="L140" s="91"/>
      <c r="M140" s="91"/>
      <c r="N140" s="91"/>
      <c r="O140" s="91"/>
      <c r="P140" s="91"/>
      <c r="Q140" s="91"/>
      <c r="R140" s="99"/>
      <c r="S140" s="91"/>
      <c r="T140" s="91"/>
      <c r="U140" s="99"/>
      <c r="V140" s="91"/>
      <c r="W140" s="99"/>
      <c r="X140" s="91"/>
      <c r="Y140" s="99"/>
      <c r="Z140" s="91"/>
      <c r="AA140" s="99"/>
      <c r="AB140" s="91"/>
    </row>
    <row r="141" spans="2:28" x14ac:dyDescent="0.3">
      <c r="B141" s="90"/>
      <c r="C141" s="90"/>
      <c r="D141" s="90"/>
      <c r="E141" s="90"/>
      <c r="F141" s="91"/>
      <c r="G141" s="92"/>
      <c r="H141" s="91"/>
      <c r="I141" s="91"/>
      <c r="J141" s="91"/>
      <c r="K141" s="91"/>
      <c r="L141" s="91"/>
      <c r="M141" s="91"/>
      <c r="N141" s="91"/>
      <c r="O141" s="91"/>
      <c r="P141" s="91"/>
      <c r="Q141" s="91"/>
      <c r="R141" s="99"/>
      <c r="S141" s="91"/>
      <c r="T141" s="91"/>
      <c r="U141" s="99"/>
      <c r="V141" s="91"/>
      <c r="W141" s="99"/>
      <c r="X141" s="91"/>
      <c r="Y141" s="99"/>
      <c r="Z141" s="91"/>
      <c r="AA141" s="99"/>
      <c r="AB141" s="91"/>
    </row>
    <row r="142" spans="2:28" x14ac:dyDescent="0.3">
      <c r="B142" s="90"/>
      <c r="C142" s="90"/>
      <c r="D142" s="90"/>
      <c r="E142" s="90"/>
      <c r="F142" s="91"/>
      <c r="G142" s="92"/>
      <c r="H142" s="91"/>
      <c r="I142" s="91"/>
      <c r="J142" s="91"/>
      <c r="K142" s="91"/>
      <c r="L142" s="91"/>
      <c r="M142" s="91"/>
      <c r="N142" s="91"/>
      <c r="O142" s="91"/>
      <c r="P142" s="91"/>
      <c r="Q142" s="91"/>
      <c r="R142" s="99"/>
      <c r="S142" s="91"/>
      <c r="T142" s="91"/>
      <c r="U142" s="99"/>
      <c r="V142" s="91"/>
      <c r="W142" s="99"/>
      <c r="X142" s="91"/>
      <c r="Y142" s="99"/>
      <c r="Z142" s="91"/>
      <c r="AA142" s="99"/>
      <c r="AB142" s="91"/>
    </row>
    <row r="143" spans="2:28" x14ac:dyDescent="0.3">
      <c r="B143" s="90"/>
      <c r="C143" s="90"/>
      <c r="D143" s="90"/>
      <c r="E143" s="90"/>
      <c r="F143" s="91"/>
      <c r="G143" s="92"/>
      <c r="H143" s="91"/>
      <c r="I143" s="91"/>
      <c r="J143" s="91"/>
      <c r="K143" s="91"/>
      <c r="L143" s="91"/>
      <c r="M143" s="91"/>
      <c r="N143" s="91"/>
      <c r="O143" s="91"/>
      <c r="P143" s="91"/>
      <c r="Q143" s="91"/>
      <c r="R143" s="99"/>
      <c r="S143" s="91"/>
      <c r="T143" s="91"/>
      <c r="U143" s="99"/>
      <c r="V143" s="91"/>
      <c r="W143" s="99"/>
      <c r="X143" s="91"/>
      <c r="Y143" s="99"/>
      <c r="Z143" s="91"/>
      <c r="AA143" s="99"/>
      <c r="AB143" s="91"/>
    </row>
    <row r="144" spans="2:28" x14ac:dyDescent="0.3">
      <c r="B144" s="90"/>
      <c r="C144" s="90"/>
      <c r="D144" s="90"/>
      <c r="E144" s="90"/>
      <c r="F144" s="91"/>
      <c r="G144" s="92"/>
      <c r="H144" s="91"/>
      <c r="I144" s="91"/>
      <c r="J144" s="91"/>
      <c r="K144" s="91"/>
      <c r="L144" s="91"/>
      <c r="M144" s="91"/>
      <c r="N144" s="91"/>
      <c r="O144" s="91"/>
      <c r="P144" s="91"/>
      <c r="Q144" s="91"/>
      <c r="R144" s="99"/>
      <c r="S144" s="91"/>
      <c r="T144" s="91"/>
      <c r="U144" s="99"/>
      <c r="V144" s="91"/>
      <c r="W144" s="99"/>
      <c r="X144" s="91"/>
      <c r="Y144" s="99"/>
      <c r="Z144" s="91"/>
      <c r="AA144" s="99"/>
      <c r="AB144" s="91"/>
    </row>
    <row r="145" spans="2:28" x14ac:dyDescent="0.3">
      <c r="B145" s="90"/>
      <c r="C145" s="90"/>
      <c r="D145" s="90"/>
      <c r="E145" s="90"/>
      <c r="F145" s="91"/>
      <c r="G145" s="92"/>
      <c r="H145" s="91"/>
      <c r="I145" s="91"/>
      <c r="J145" s="91"/>
      <c r="K145" s="91"/>
      <c r="L145" s="91"/>
      <c r="M145" s="91"/>
      <c r="N145" s="91"/>
      <c r="O145" s="91"/>
      <c r="P145" s="91"/>
      <c r="Q145" s="91"/>
      <c r="R145" s="99"/>
      <c r="S145" s="91"/>
      <c r="T145" s="91"/>
      <c r="U145" s="99"/>
      <c r="V145" s="91"/>
      <c r="W145" s="99"/>
      <c r="X145" s="91"/>
      <c r="Y145" s="99"/>
      <c r="Z145" s="91"/>
      <c r="AA145" s="99"/>
      <c r="AB145" s="91"/>
    </row>
    <row r="146" spans="2:28" x14ac:dyDescent="0.3">
      <c r="B146" s="90"/>
      <c r="C146" s="90"/>
      <c r="D146" s="90"/>
      <c r="E146" s="90"/>
      <c r="F146" s="91"/>
      <c r="G146" s="92"/>
      <c r="H146" s="91"/>
      <c r="I146" s="91"/>
      <c r="J146" s="91"/>
      <c r="K146" s="91"/>
      <c r="L146" s="91"/>
      <c r="M146" s="91"/>
      <c r="N146" s="91"/>
      <c r="O146" s="91"/>
      <c r="P146" s="91"/>
      <c r="Q146" s="91"/>
      <c r="R146" s="99"/>
      <c r="S146" s="91"/>
      <c r="T146" s="91"/>
      <c r="U146" s="99"/>
      <c r="V146" s="91"/>
      <c r="W146" s="99"/>
      <c r="X146" s="91"/>
      <c r="Y146" s="99"/>
      <c r="Z146" s="91"/>
      <c r="AA146" s="99"/>
      <c r="AB146" s="91"/>
    </row>
    <row r="147" spans="2:28" x14ac:dyDescent="0.3">
      <c r="B147" s="90"/>
      <c r="C147" s="90"/>
      <c r="D147" s="90"/>
      <c r="E147" s="90"/>
      <c r="F147" s="91"/>
      <c r="G147" s="92"/>
      <c r="H147" s="91"/>
      <c r="I147" s="91"/>
      <c r="J147" s="91"/>
      <c r="K147" s="91"/>
      <c r="L147" s="91"/>
      <c r="M147" s="91"/>
      <c r="N147" s="91"/>
      <c r="O147" s="91"/>
      <c r="P147" s="91"/>
      <c r="Q147" s="91"/>
      <c r="R147" s="99"/>
      <c r="S147" s="91"/>
      <c r="T147" s="91"/>
      <c r="U147" s="99"/>
      <c r="V147" s="91"/>
      <c r="W147" s="99"/>
      <c r="X147" s="91"/>
      <c r="Y147" s="99"/>
      <c r="Z147" s="91"/>
      <c r="AA147" s="99"/>
      <c r="AB147" s="91"/>
    </row>
    <row r="148" spans="2:28" x14ac:dyDescent="0.3">
      <c r="B148" s="90"/>
      <c r="C148" s="90"/>
      <c r="D148" s="90"/>
      <c r="E148" s="90"/>
      <c r="F148" s="91"/>
      <c r="G148" s="92"/>
      <c r="H148" s="91"/>
      <c r="I148" s="91"/>
      <c r="J148" s="91"/>
      <c r="K148" s="91"/>
      <c r="L148" s="91"/>
      <c r="M148" s="91"/>
      <c r="N148" s="91"/>
      <c r="O148" s="91"/>
      <c r="P148" s="91"/>
      <c r="Q148" s="91"/>
      <c r="R148" s="99"/>
      <c r="S148" s="91"/>
      <c r="T148" s="91"/>
      <c r="U148" s="99"/>
      <c r="V148" s="91"/>
      <c r="W148" s="99"/>
      <c r="X148" s="91"/>
      <c r="Y148" s="99"/>
      <c r="Z148" s="91"/>
      <c r="AA148" s="99"/>
      <c r="AB148" s="91"/>
    </row>
    <row r="149" spans="2:28" x14ac:dyDescent="0.3">
      <c r="B149" s="90"/>
      <c r="C149" s="90"/>
      <c r="D149" s="90"/>
      <c r="E149" s="90"/>
      <c r="F149" s="91"/>
      <c r="G149" s="92"/>
      <c r="H149" s="91"/>
      <c r="I149" s="91"/>
      <c r="J149" s="91"/>
      <c r="K149" s="91"/>
      <c r="L149" s="91"/>
      <c r="M149" s="91"/>
      <c r="N149" s="91"/>
      <c r="O149" s="91"/>
      <c r="P149" s="91"/>
      <c r="Q149" s="91"/>
      <c r="R149" s="99"/>
      <c r="S149" s="91"/>
      <c r="T149" s="91"/>
      <c r="U149" s="99"/>
      <c r="V149" s="91"/>
      <c r="W149" s="99"/>
      <c r="X149" s="91"/>
      <c r="Y149" s="99"/>
      <c r="Z149" s="91"/>
      <c r="AA149" s="99"/>
      <c r="AB149" s="91"/>
    </row>
    <row r="150" spans="2:28" x14ac:dyDescent="0.3">
      <c r="B150" s="90"/>
      <c r="C150" s="90"/>
      <c r="D150" s="90"/>
      <c r="E150" s="90"/>
      <c r="F150" s="91"/>
      <c r="G150" s="92"/>
      <c r="H150" s="91"/>
      <c r="I150" s="91"/>
      <c r="J150" s="91"/>
      <c r="K150" s="91"/>
      <c r="L150" s="91"/>
      <c r="M150" s="91"/>
      <c r="N150" s="91"/>
      <c r="O150" s="91"/>
      <c r="P150" s="91"/>
      <c r="Q150" s="91"/>
      <c r="R150" s="99"/>
      <c r="S150" s="91"/>
      <c r="T150" s="91"/>
      <c r="U150" s="99"/>
      <c r="V150" s="91"/>
      <c r="W150" s="99"/>
      <c r="X150" s="91"/>
      <c r="Y150" s="99"/>
      <c r="Z150" s="91"/>
      <c r="AA150" s="99"/>
      <c r="AB150" s="91"/>
    </row>
    <row r="151" spans="2:28" x14ac:dyDescent="0.3">
      <c r="B151" s="90"/>
      <c r="C151" s="90"/>
      <c r="D151" s="90"/>
      <c r="E151" s="90"/>
      <c r="F151" s="91"/>
      <c r="G151" s="92"/>
      <c r="H151" s="91"/>
      <c r="I151" s="91"/>
      <c r="J151" s="91"/>
      <c r="K151" s="91"/>
      <c r="L151" s="91"/>
      <c r="M151" s="91"/>
      <c r="N151" s="91"/>
      <c r="O151" s="91"/>
      <c r="P151" s="91"/>
      <c r="Q151" s="91"/>
      <c r="R151" s="99"/>
      <c r="S151" s="91"/>
      <c r="T151" s="91"/>
      <c r="U151" s="99"/>
      <c r="V151" s="91"/>
      <c r="W151" s="99"/>
      <c r="X151" s="91"/>
      <c r="Y151" s="99"/>
      <c r="Z151" s="91"/>
      <c r="AA151" s="99"/>
      <c r="AB151" s="91"/>
    </row>
    <row r="152" spans="2:28" x14ac:dyDescent="0.3">
      <c r="B152" s="90"/>
      <c r="C152" s="90"/>
      <c r="D152" s="90"/>
      <c r="E152" s="90"/>
      <c r="F152" s="91"/>
      <c r="G152" s="92"/>
      <c r="H152" s="91"/>
      <c r="I152" s="91"/>
      <c r="J152" s="91"/>
      <c r="K152" s="91"/>
      <c r="L152" s="91"/>
      <c r="M152" s="91"/>
      <c r="N152" s="91"/>
      <c r="O152" s="91"/>
      <c r="P152" s="91"/>
      <c r="Q152" s="91"/>
      <c r="R152" s="99"/>
      <c r="S152" s="91"/>
      <c r="T152" s="91"/>
      <c r="U152" s="99"/>
      <c r="V152" s="91"/>
      <c r="W152" s="99"/>
      <c r="X152" s="91"/>
      <c r="Y152" s="99"/>
      <c r="Z152" s="91"/>
      <c r="AA152" s="99"/>
      <c r="AB152" s="91"/>
    </row>
    <row r="153" spans="2:28" x14ac:dyDescent="0.3">
      <c r="B153" s="90"/>
      <c r="C153" s="90"/>
      <c r="D153" s="90"/>
      <c r="E153" s="90"/>
      <c r="F153" s="91"/>
      <c r="G153" s="92"/>
      <c r="H153" s="91"/>
      <c r="I153" s="91"/>
      <c r="J153" s="91"/>
      <c r="K153" s="91"/>
      <c r="L153" s="91"/>
      <c r="M153" s="91"/>
      <c r="N153" s="91"/>
      <c r="O153" s="91"/>
      <c r="P153" s="91"/>
      <c r="Q153" s="91"/>
      <c r="R153" s="99"/>
      <c r="S153" s="91"/>
      <c r="T153" s="91"/>
      <c r="U153" s="99"/>
      <c r="V153" s="91"/>
      <c r="W153" s="99"/>
      <c r="X153" s="91"/>
      <c r="Y153" s="99"/>
      <c r="Z153" s="91"/>
      <c r="AA153" s="99"/>
      <c r="AB153" s="91"/>
    </row>
    <row r="154" spans="2:28" x14ac:dyDescent="0.3">
      <c r="B154" s="90"/>
      <c r="C154" s="90"/>
      <c r="D154" s="90"/>
      <c r="E154" s="90"/>
      <c r="F154" s="91"/>
      <c r="G154" s="92"/>
      <c r="H154" s="91"/>
      <c r="I154" s="91"/>
      <c r="J154" s="91"/>
      <c r="K154" s="91"/>
      <c r="L154" s="91"/>
      <c r="M154" s="91"/>
      <c r="N154" s="91"/>
      <c r="O154" s="91"/>
      <c r="P154" s="91"/>
      <c r="Q154" s="91"/>
      <c r="R154" s="99"/>
      <c r="S154" s="91"/>
      <c r="T154" s="91"/>
      <c r="U154" s="99"/>
      <c r="V154" s="91"/>
      <c r="W154" s="99"/>
      <c r="X154" s="91"/>
      <c r="Y154" s="99"/>
      <c r="Z154" s="91"/>
      <c r="AA154" s="99"/>
      <c r="AB154" s="91"/>
    </row>
    <row r="155" spans="2:28" x14ac:dyDescent="0.3">
      <c r="B155" s="90"/>
      <c r="C155" s="90"/>
      <c r="D155" s="90"/>
      <c r="E155" s="90"/>
      <c r="F155" s="91"/>
      <c r="G155" s="92"/>
      <c r="H155" s="91"/>
      <c r="I155" s="91"/>
      <c r="J155" s="91"/>
      <c r="K155" s="91"/>
      <c r="L155" s="91"/>
      <c r="M155" s="91"/>
      <c r="N155" s="91"/>
      <c r="O155" s="91"/>
      <c r="P155" s="91"/>
      <c r="Q155" s="91"/>
      <c r="R155" s="99"/>
      <c r="S155" s="91"/>
      <c r="T155" s="91"/>
      <c r="U155" s="99"/>
      <c r="V155" s="91"/>
      <c r="W155" s="99"/>
      <c r="X155" s="91"/>
      <c r="Y155" s="99"/>
      <c r="Z155" s="91"/>
      <c r="AA155" s="99"/>
      <c r="AB155" s="91"/>
    </row>
    <row r="156" spans="2:28" x14ac:dyDescent="0.3">
      <c r="B156" s="90"/>
      <c r="C156" s="90"/>
      <c r="D156" s="90"/>
      <c r="E156" s="90"/>
      <c r="F156" s="91"/>
      <c r="G156" s="92"/>
      <c r="H156" s="91"/>
      <c r="I156" s="91"/>
      <c r="J156" s="91"/>
      <c r="K156" s="91"/>
      <c r="L156" s="91"/>
      <c r="M156" s="91"/>
      <c r="N156" s="91"/>
      <c r="O156" s="91"/>
      <c r="P156" s="91"/>
      <c r="Q156" s="91"/>
      <c r="R156" s="99"/>
      <c r="S156" s="91"/>
      <c r="T156" s="91"/>
      <c r="U156" s="99"/>
      <c r="V156" s="91"/>
      <c r="W156" s="99"/>
      <c r="X156" s="91"/>
      <c r="Y156" s="99"/>
      <c r="Z156" s="91"/>
      <c r="AA156" s="99"/>
      <c r="AB156" s="91"/>
    </row>
    <row r="157" spans="2:28" x14ac:dyDescent="0.3">
      <c r="B157" s="90"/>
      <c r="C157" s="90"/>
      <c r="D157" s="90"/>
      <c r="E157" s="90"/>
      <c r="F157" s="91"/>
      <c r="G157" s="92"/>
      <c r="H157" s="91"/>
      <c r="I157" s="91"/>
      <c r="J157" s="91"/>
      <c r="K157" s="91"/>
      <c r="L157" s="91"/>
      <c r="M157" s="91"/>
      <c r="N157" s="91"/>
      <c r="O157" s="91"/>
      <c r="P157" s="91"/>
      <c r="Q157" s="91"/>
      <c r="R157" s="99"/>
      <c r="S157" s="91"/>
      <c r="T157" s="91"/>
      <c r="U157" s="99"/>
      <c r="V157" s="91"/>
      <c r="W157" s="99"/>
      <c r="X157" s="91"/>
      <c r="Y157" s="99"/>
      <c r="Z157" s="91"/>
      <c r="AA157" s="99"/>
      <c r="AB157" s="91"/>
    </row>
    <row r="158" spans="2:28" x14ac:dyDescent="0.3">
      <c r="B158" s="90"/>
      <c r="C158" s="90"/>
      <c r="D158" s="90"/>
      <c r="E158" s="90"/>
      <c r="F158" s="91"/>
      <c r="G158" s="92"/>
      <c r="H158" s="91"/>
      <c r="I158" s="91"/>
      <c r="J158" s="91"/>
      <c r="K158" s="91"/>
      <c r="L158" s="91"/>
      <c r="M158" s="91"/>
      <c r="N158" s="91"/>
      <c r="O158" s="91"/>
      <c r="P158" s="91"/>
      <c r="Q158" s="91"/>
      <c r="R158" s="99"/>
      <c r="S158" s="91"/>
      <c r="T158" s="91"/>
      <c r="U158" s="99"/>
      <c r="V158" s="91"/>
      <c r="W158" s="99"/>
      <c r="X158" s="91"/>
      <c r="Y158" s="99"/>
      <c r="Z158" s="91"/>
      <c r="AA158" s="99"/>
      <c r="AB158" s="91"/>
    </row>
    <row r="159" spans="2:28" x14ac:dyDescent="0.3">
      <c r="B159" s="90"/>
      <c r="C159" s="90"/>
      <c r="D159" s="90"/>
      <c r="E159" s="90"/>
      <c r="F159" s="91"/>
      <c r="G159" s="92"/>
      <c r="H159" s="91"/>
      <c r="I159" s="91"/>
      <c r="J159" s="91"/>
      <c r="K159" s="91"/>
      <c r="L159" s="91"/>
      <c r="M159" s="91"/>
      <c r="N159" s="91"/>
      <c r="O159" s="91"/>
      <c r="P159" s="91"/>
      <c r="Q159" s="91"/>
      <c r="R159" s="99"/>
      <c r="S159" s="91"/>
      <c r="T159" s="91"/>
      <c r="U159" s="99"/>
      <c r="V159" s="91"/>
      <c r="W159" s="99"/>
      <c r="X159" s="91"/>
      <c r="Y159" s="99"/>
      <c r="Z159" s="91"/>
      <c r="AA159" s="99"/>
      <c r="AB159" s="91"/>
    </row>
    <row r="160" spans="2:28" x14ac:dyDescent="0.3">
      <c r="B160" s="90"/>
      <c r="C160" s="90"/>
      <c r="D160" s="90"/>
      <c r="E160" s="90"/>
      <c r="F160" s="91"/>
      <c r="G160" s="92"/>
      <c r="H160" s="91"/>
      <c r="I160" s="91"/>
      <c r="J160" s="91"/>
      <c r="K160" s="91"/>
      <c r="L160" s="91"/>
      <c r="M160" s="91"/>
      <c r="N160" s="91"/>
      <c r="O160" s="91"/>
      <c r="P160" s="91"/>
      <c r="Q160" s="91"/>
      <c r="R160" s="99"/>
      <c r="S160" s="91"/>
      <c r="T160" s="91"/>
      <c r="U160" s="99"/>
      <c r="V160" s="91"/>
      <c r="W160" s="99"/>
      <c r="X160" s="91"/>
      <c r="Y160" s="99"/>
      <c r="Z160" s="91"/>
      <c r="AA160" s="99"/>
      <c r="AB160" s="91"/>
    </row>
    <row r="161" spans="2:28" x14ac:dyDescent="0.3">
      <c r="B161" s="90"/>
      <c r="C161" s="90"/>
      <c r="D161" s="90"/>
      <c r="E161" s="90"/>
      <c r="F161" s="91"/>
      <c r="G161" s="92"/>
      <c r="H161" s="91"/>
      <c r="I161" s="91"/>
      <c r="J161" s="91"/>
      <c r="K161" s="91"/>
      <c r="L161" s="91"/>
      <c r="M161" s="91"/>
      <c r="N161" s="91"/>
      <c r="O161" s="91"/>
      <c r="P161" s="91"/>
      <c r="Q161" s="91"/>
      <c r="R161" s="99"/>
      <c r="S161" s="91"/>
      <c r="T161" s="91"/>
      <c r="U161" s="99"/>
      <c r="V161" s="91"/>
      <c r="W161" s="99"/>
      <c r="X161" s="91"/>
      <c r="Y161" s="99"/>
      <c r="Z161" s="91"/>
      <c r="AA161" s="99"/>
      <c r="AB161" s="91"/>
    </row>
    <row r="162" spans="2:28" x14ac:dyDescent="0.3">
      <c r="B162" s="90"/>
      <c r="C162" s="90"/>
      <c r="D162" s="90"/>
      <c r="E162" s="90"/>
      <c r="F162" s="91"/>
      <c r="G162" s="92"/>
      <c r="H162" s="91"/>
      <c r="I162" s="91"/>
      <c r="J162" s="91"/>
      <c r="K162" s="91"/>
      <c r="L162" s="91"/>
      <c r="M162" s="91"/>
      <c r="N162" s="91"/>
      <c r="O162" s="91"/>
      <c r="P162" s="91"/>
      <c r="Q162" s="91"/>
      <c r="R162" s="99"/>
      <c r="S162" s="91"/>
      <c r="T162" s="91"/>
      <c r="U162" s="99"/>
      <c r="V162" s="91"/>
      <c r="W162" s="99"/>
      <c r="X162" s="91"/>
      <c r="Y162" s="99"/>
      <c r="Z162" s="91"/>
      <c r="AA162" s="99"/>
      <c r="AB162" s="91"/>
    </row>
    <row r="163" spans="2:28" x14ac:dyDescent="0.3">
      <c r="B163" s="90"/>
      <c r="C163" s="90"/>
      <c r="D163" s="90"/>
      <c r="E163" s="90"/>
      <c r="F163" s="91"/>
      <c r="G163" s="92"/>
      <c r="H163" s="91"/>
      <c r="I163" s="91"/>
      <c r="J163" s="91"/>
      <c r="K163" s="91"/>
      <c r="L163" s="91"/>
      <c r="M163" s="91"/>
      <c r="N163" s="91"/>
      <c r="O163" s="91"/>
      <c r="P163" s="91"/>
      <c r="Q163" s="91"/>
      <c r="R163" s="99"/>
      <c r="S163" s="91"/>
      <c r="T163" s="91"/>
      <c r="U163" s="99"/>
      <c r="V163" s="91"/>
      <c r="W163" s="99"/>
      <c r="X163" s="91"/>
      <c r="Y163" s="99"/>
      <c r="Z163" s="91"/>
      <c r="AA163" s="99"/>
      <c r="AB163" s="91"/>
    </row>
    <row r="164" spans="2:28" x14ac:dyDescent="0.3">
      <c r="B164" s="90"/>
      <c r="C164" s="90"/>
      <c r="D164" s="90"/>
      <c r="E164" s="90"/>
      <c r="F164" s="91"/>
      <c r="G164" s="92"/>
      <c r="H164" s="91"/>
      <c r="I164" s="91"/>
      <c r="J164" s="91"/>
      <c r="K164" s="91"/>
      <c r="L164" s="91"/>
      <c r="M164" s="91"/>
      <c r="N164" s="91"/>
      <c r="O164" s="91"/>
      <c r="P164" s="91"/>
      <c r="Q164" s="91"/>
      <c r="R164" s="99"/>
      <c r="S164" s="91"/>
      <c r="T164" s="91"/>
      <c r="U164" s="99"/>
      <c r="V164" s="91"/>
      <c r="W164" s="99"/>
      <c r="X164" s="91"/>
      <c r="Y164" s="99"/>
      <c r="Z164" s="91"/>
      <c r="AA164" s="99"/>
      <c r="AB164" s="91"/>
    </row>
    <row r="165" spans="2:28" x14ac:dyDescent="0.3">
      <c r="B165" s="90"/>
      <c r="C165" s="90"/>
      <c r="D165" s="90"/>
      <c r="E165" s="90"/>
      <c r="F165" s="91"/>
      <c r="G165" s="92"/>
      <c r="H165" s="91"/>
      <c r="I165" s="91"/>
      <c r="J165" s="91"/>
      <c r="K165" s="91"/>
      <c r="L165" s="91"/>
      <c r="M165" s="91"/>
      <c r="N165" s="91"/>
      <c r="O165" s="91"/>
      <c r="P165" s="91"/>
      <c r="Q165" s="91"/>
      <c r="R165" s="99"/>
      <c r="S165" s="91"/>
      <c r="T165" s="91"/>
      <c r="U165" s="99"/>
      <c r="V165" s="91"/>
      <c r="W165" s="99"/>
      <c r="X165" s="91"/>
      <c r="Y165" s="99"/>
      <c r="Z165" s="91"/>
      <c r="AA165" s="99"/>
      <c r="AB165" s="91"/>
    </row>
    <row r="166" spans="2:28" x14ac:dyDescent="0.3">
      <c r="B166" s="90"/>
      <c r="C166" s="90"/>
      <c r="D166" s="90"/>
      <c r="E166" s="90"/>
      <c r="F166" s="91"/>
      <c r="G166" s="92"/>
      <c r="H166" s="91"/>
      <c r="I166" s="91"/>
      <c r="J166" s="91"/>
      <c r="K166" s="91"/>
      <c r="L166" s="91"/>
      <c r="M166" s="91"/>
      <c r="N166" s="91"/>
      <c r="O166" s="91"/>
      <c r="P166" s="91"/>
      <c r="Q166" s="91"/>
      <c r="R166" s="99"/>
      <c r="S166" s="91"/>
      <c r="T166" s="91"/>
      <c r="U166" s="99"/>
      <c r="V166" s="91"/>
      <c r="W166" s="99"/>
      <c r="X166" s="91"/>
      <c r="Y166" s="99"/>
      <c r="Z166" s="91"/>
      <c r="AA166" s="99"/>
      <c r="AB166" s="91"/>
    </row>
    <row r="167" spans="2:28" x14ac:dyDescent="0.3">
      <c r="B167" s="90"/>
      <c r="C167" s="90"/>
      <c r="D167" s="90"/>
      <c r="E167" s="90"/>
      <c r="F167" s="91"/>
      <c r="G167" s="92"/>
      <c r="H167" s="91"/>
      <c r="I167" s="91"/>
      <c r="J167" s="91"/>
      <c r="K167" s="91"/>
      <c r="L167" s="91"/>
      <c r="M167" s="91"/>
      <c r="N167" s="91"/>
      <c r="O167" s="91"/>
      <c r="P167" s="91"/>
      <c r="Q167" s="91"/>
      <c r="R167" s="99"/>
      <c r="S167" s="91"/>
      <c r="T167" s="91"/>
      <c r="U167" s="99"/>
      <c r="V167" s="91"/>
      <c r="W167" s="99"/>
      <c r="X167" s="91"/>
      <c r="Y167" s="99"/>
      <c r="Z167" s="91"/>
      <c r="AA167" s="99"/>
      <c r="AB167" s="91"/>
    </row>
    <row r="168" spans="2:28" x14ac:dyDescent="0.3">
      <c r="B168" s="90"/>
      <c r="C168" s="90"/>
      <c r="D168" s="90"/>
      <c r="E168" s="90"/>
      <c r="F168" s="91"/>
      <c r="G168" s="92"/>
      <c r="H168" s="91"/>
      <c r="I168" s="91"/>
      <c r="J168" s="91"/>
      <c r="K168" s="91"/>
      <c r="L168" s="91"/>
      <c r="M168" s="91"/>
      <c r="N168" s="91"/>
      <c r="O168" s="91"/>
      <c r="P168" s="91"/>
      <c r="Q168" s="91"/>
      <c r="R168" s="99"/>
      <c r="S168" s="91"/>
      <c r="T168" s="91"/>
      <c r="U168" s="99"/>
      <c r="V168" s="91"/>
      <c r="W168" s="99"/>
      <c r="X168" s="91"/>
      <c r="Y168" s="99"/>
      <c r="Z168" s="91"/>
      <c r="AA168" s="99"/>
      <c r="AB168" s="91"/>
    </row>
    <row r="169" spans="2:28" x14ac:dyDescent="0.3">
      <c r="B169" s="90"/>
      <c r="C169" s="90"/>
      <c r="D169" s="90"/>
      <c r="E169" s="90"/>
      <c r="F169" s="91"/>
      <c r="G169" s="92"/>
      <c r="H169" s="91"/>
      <c r="I169" s="91"/>
      <c r="J169" s="91"/>
      <c r="K169" s="91"/>
      <c r="L169" s="91"/>
      <c r="M169" s="91"/>
      <c r="N169" s="91"/>
      <c r="O169" s="91"/>
      <c r="P169" s="91"/>
      <c r="Q169" s="91"/>
      <c r="R169" s="99"/>
      <c r="S169" s="91"/>
      <c r="T169" s="91"/>
      <c r="U169" s="99"/>
      <c r="V169" s="91"/>
      <c r="W169" s="99"/>
      <c r="X169" s="91"/>
      <c r="Y169" s="99"/>
      <c r="Z169" s="91"/>
      <c r="AA169" s="99"/>
      <c r="AB169" s="91"/>
    </row>
    <row r="170" spans="2:28" x14ac:dyDescent="0.3">
      <c r="B170" s="90"/>
      <c r="C170" s="90"/>
      <c r="D170" s="90"/>
      <c r="E170" s="90"/>
      <c r="F170" s="91"/>
      <c r="G170" s="92"/>
      <c r="H170" s="91"/>
      <c r="I170" s="91"/>
      <c r="J170" s="91"/>
      <c r="K170" s="91"/>
      <c r="L170" s="91"/>
      <c r="M170" s="91"/>
      <c r="N170" s="91"/>
      <c r="O170" s="91"/>
      <c r="P170" s="91"/>
      <c r="Q170" s="91"/>
      <c r="R170" s="99"/>
      <c r="S170" s="91"/>
      <c r="T170" s="91"/>
      <c r="U170" s="99"/>
      <c r="V170" s="91"/>
      <c r="W170" s="99"/>
      <c r="X170" s="91"/>
      <c r="Y170" s="99"/>
      <c r="Z170" s="91"/>
      <c r="AA170" s="99"/>
      <c r="AB170" s="91"/>
    </row>
    <row r="171" spans="2:28" x14ac:dyDescent="0.3">
      <c r="B171" s="90"/>
      <c r="C171" s="90"/>
      <c r="D171" s="90"/>
      <c r="E171" s="90"/>
      <c r="F171" s="91"/>
      <c r="G171" s="92"/>
      <c r="H171" s="91"/>
      <c r="I171" s="91"/>
      <c r="J171" s="91"/>
      <c r="K171" s="91"/>
      <c r="L171" s="91"/>
      <c r="M171" s="91"/>
      <c r="N171" s="91"/>
      <c r="O171" s="91"/>
      <c r="P171" s="91"/>
      <c r="Q171" s="91"/>
      <c r="R171" s="99"/>
      <c r="S171" s="91"/>
      <c r="T171" s="91"/>
      <c r="U171" s="99"/>
      <c r="V171" s="91"/>
      <c r="W171" s="99"/>
      <c r="X171" s="91"/>
      <c r="Y171" s="99"/>
      <c r="Z171" s="91"/>
      <c r="AA171" s="99"/>
      <c r="AB171" s="91"/>
    </row>
    <row r="172" spans="2:28" x14ac:dyDescent="0.3">
      <c r="B172" s="90"/>
      <c r="C172" s="90"/>
      <c r="D172" s="90"/>
      <c r="E172" s="90"/>
      <c r="F172" s="91"/>
      <c r="G172" s="92"/>
      <c r="H172" s="91"/>
      <c r="I172" s="91"/>
      <c r="J172" s="91"/>
      <c r="K172" s="91"/>
      <c r="L172" s="91"/>
      <c r="M172" s="91"/>
      <c r="N172" s="91"/>
      <c r="O172" s="91"/>
      <c r="P172" s="91"/>
      <c r="Q172" s="91"/>
      <c r="R172" s="99"/>
      <c r="S172" s="91"/>
      <c r="T172" s="91"/>
      <c r="U172" s="99"/>
      <c r="V172" s="91"/>
      <c r="W172" s="99"/>
      <c r="X172" s="91"/>
      <c r="Y172" s="99"/>
      <c r="Z172" s="91"/>
      <c r="AA172" s="99"/>
      <c r="AB172" s="91"/>
    </row>
    <row r="173" spans="2:28" x14ac:dyDescent="0.3">
      <c r="B173" s="90"/>
      <c r="C173" s="90"/>
      <c r="D173" s="90"/>
      <c r="E173" s="90"/>
      <c r="F173" s="91"/>
      <c r="G173" s="92"/>
      <c r="H173" s="91"/>
      <c r="I173" s="91"/>
      <c r="J173" s="91"/>
      <c r="K173" s="91"/>
      <c r="L173" s="91"/>
      <c r="M173" s="91"/>
      <c r="N173" s="91"/>
      <c r="O173" s="91"/>
      <c r="P173" s="91"/>
      <c r="Q173" s="91"/>
      <c r="R173" s="99"/>
      <c r="S173" s="91"/>
      <c r="T173" s="91"/>
      <c r="U173" s="99"/>
      <c r="V173" s="91"/>
      <c r="W173" s="99"/>
      <c r="X173" s="91"/>
      <c r="Y173" s="99"/>
      <c r="Z173" s="91"/>
      <c r="AA173" s="99"/>
      <c r="AB173" s="91"/>
    </row>
    <row r="174" spans="2:28" x14ac:dyDescent="0.3">
      <c r="B174" s="90"/>
      <c r="C174" s="90"/>
      <c r="D174" s="90"/>
      <c r="E174" s="90"/>
      <c r="F174" s="91"/>
      <c r="G174" s="92"/>
      <c r="H174" s="91"/>
      <c r="I174" s="91"/>
      <c r="J174" s="91"/>
      <c r="K174" s="91"/>
      <c r="L174" s="91"/>
      <c r="M174" s="91"/>
      <c r="N174" s="91"/>
      <c r="O174" s="91"/>
      <c r="P174" s="91"/>
      <c r="Q174" s="91"/>
      <c r="R174" s="99"/>
      <c r="S174" s="91"/>
      <c r="T174" s="91"/>
      <c r="U174" s="99"/>
      <c r="V174" s="91"/>
      <c r="W174" s="99"/>
      <c r="X174" s="91"/>
      <c r="Y174" s="99"/>
      <c r="Z174" s="91"/>
      <c r="AA174" s="99"/>
      <c r="AB174" s="91"/>
    </row>
    <row r="175" spans="2:28" x14ac:dyDescent="0.3">
      <c r="B175" s="90"/>
      <c r="C175" s="90"/>
      <c r="D175" s="90"/>
      <c r="E175" s="90"/>
      <c r="F175" s="91"/>
      <c r="G175" s="92"/>
      <c r="H175" s="91"/>
      <c r="I175" s="91"/>
      <c r="J175" s="91"/>
      <c r="K175" s="91"/>
      <c r="L175" s="91"/>
      <c r="M175" s="91"/>
      <c r="N175" s="91"/>
      <c r="O175" s="91"/>
      <c r="P175" s="91"/>
      <c r="Q175" s="91"/>
      <c r="R175" s="99"/>
      <c r="S175" s="91"/>
      <c r="T175" s="91"/>
      <c r="U175" s="99"/>
      <c r="V175" s="91"/>
      <c r="W175" s="99"/>
      <c r="X175" s="91"/>
      <c r="Y175" s="99"/>
      <c r="Z175" s="91"/>
      <c r="AA175" s="99"/>
      <c r="AB175" s="91"/>
    </row>
    <row r="176" spans="2:28" x14ac:dyDescent="0.3">
      <c r="B176" s="90"/>
      <c r="C176" s="90"/>
      <c r="D176" s="90"/>
      <c r="E176" s="90"/>
      <c r="F176" s="91"/>
      <c r="G176" s="92"/>
      <c r="H176" s="91"/>
      <c r="I176" s="91"/>
      <c r="J176" s="91"/>
      <c r="K176" s="91"/>
      <c r="L176" s="91"/>
      <c r="M176" s="91"/>
      <c r="N176" s="91"/>
      <c r="O176" s="91"/>
      <c r="P176" s="91"/>
      <c r="Q176" s="91"/>
      <c r="R176" s="99"/>
      <c r="S176" s="91"/>
      <c r="T176" s="91"/>
      <c r="U176" s="99"/>
      <c r="V176" s="91"/>
      <c r="W176" s="99"/>
      <c r="X176" s="91"/>
      <c r="Y176" s="99"/>
      <c r="Z176" s="91"/>
      <c r="AA176" s="99"/>
      <c r="AB176" s="91"/>
    </row>
    <row r="177" spans="2:28" x14ac:dyDescent="0.3">
      <c r="B177" s="90"/>
      <c r="C177" s="90"/>
      <c r="D177" s="90"/>
      <c r="E177" s="90"/>
      <c r="F177" s="91"/>
      <c r="G177" s="92"/>
      <c r="H177" s="91"/>
      <c r="I177" s="91"/>
      <c r="J177" s="91"/>
      <c r="K177" s="91"/>
      <c r="L177" s="91"/>
      <c r="M177" s="91"/>
      <c r="N177" s="91"/>
      <c r="O177" s="91"/>
      <c r="P177" s="91"/>
      <c r="Q177" s="91"/>
      <c r="R177" s="99"/>
      <c r="S177" s="91"/>
      <c r="T177" s="91"/>
      <c r="U177" s="99"/>
      <c r="V177" s="91"/>
      <c r="W177" s="99"/>
      <c r="X177" s="91"/>
      <c r="Y177" s="99"/>
      <c r="Z177" s="91"/>
      <c r="AA177" s="99"/>
      <c r="AB177" s="91"/>
    </row>
    <row r="178" spans="2:28" x14ac:dyDescent="0.3">
      <c r="B178" s="90"/>
      <c r="C178" s="90"/>
      <c r="D178" s="90"/>
      <c r="E178" s="90"/>
      <c r="F178" s="91"/>
      <c r="G178" s="92"/>
      <c r="H178" s="91"/>
      <c r="I178" s="91"/>
      <c r="J178" s="91"/>
      <c r="K178" s="91"/>
      <c r="L178" s="91"/>
      <c r="M178" s="91"/>
      <c r="N178" s="91"/>
      <c r="O178" s="91"/>
      <c r="P178" s="91"/>
      <c r="Q178" s="91"/>
      <c r="R178" s="99"/>
      <c r="S178" s="91"/>
      <c r="T178" s="91"/>
      <c r="U178" s="99"/>
      <c r="V178" s="91"/>
      <c r="W178" s="99"/>
      <c r="X178" s="91"/>
      <c r="Y178" s="99"/>
      <c r="Z178" s="91"/>
      <c r="AA178" s="99"/>
      <c r="AB178" s="91"/>
    </row>
    <row r="179" spans="2:28" x14ac:dyDescent="0.3">
      <c r="B179" s="90"/>
      <c r="C179" s="90"/>
      <c r="D179" s="90"/>
      <c r="E179" s="90"/>
      <c r="F179" s="91"/>
      <c r="G179" s="92"/>
      <c r="H179" s="91"/>
      <c r="I179" s="91"/>
      <c r="J179" s="91"/>
      <c r="K179" s="91"/>
      <c r="L179" s="91"/>
      <c r="M179" s="91"/>
      <c r="N179" s="91"/>
      <c r="O179" s="91"/>
      <c r="P179" s="91"/>
      <c r="Q179" s="91"/>
      <c r="R179" s="99"/>
      <c r="S179" s="91"/>
      <c r="T179" s="91"/>
      <c r="U179" s="99"/>
      <c r="V179" s="91"/>
      <c r="W179" s="99"/>
      <c r="X179" s="91"/>
      <c r="Y179" s="99"/>
      <c r="Z179" s="91"/>
      <c r="AA179" s="99"/>
      <c r="AB179" s="91"/>
    </row>
    <row r="180" spans="2:28" x14ac:dyDescent="0.3">
      <c r="B180" s="90"/>
      <c r="C180" s="90"/>
      <c r="D180" s="90"/>
      <c r="E180" s="90"/>
      <c r="F180" s="91"/>
      <c r="G180" s="92"/>
      <c r="H180" s="91"/>
      <c r="I180" s="91"/>
      <c r="J180" s="91"/>
      <c r="K180" s="91"/>
      <c r="L180" s="91"/>
      <c r="M180" s="91"/>
      <c r="N180" s="91"/>
      <c r="O180" s="91"/>
      <c r="P180" s="91"/>
      <c r="Q180" s="91"/>
      <c r="R180" s="99"/>
      <c r="S180" s="91"/>
      <c r="T180" s="91"/>
      <c r="U180" s="99"/>
      <c r="V180" s="91"/>
      <c r="W180" s="99"/>
      <c r="X180" s="91"/>
      <c r="Y180" s="99"/>
      <c r="Z180" s="91"/>
      <c r="AA180" s="99"/>
      <c r="AB180" s="91"/>
    </row>
    <row r="181" spans="2:28" x14ac:dyDescent="0.3">
      <c r="B181" s="90"/>
      <c r="C181" s="90"/>
      <c r="D181" s="90"/>
      <c r="E181" s="90"/>
      <c r="F181" s="91"/>
      <c r="G181" s="92"/>
      <c r="H181" s="91"/>
      <c r="I181" s="91"/>
      <c r="J181" s="91"/>
      <c r="K181" s="91"/>
      <c r="L181" s="91"/>
      <c r="M181" s="91"/>
      <c r="N181" s="91"/>
      <c r="O181" s="91"/>
      <c r="P181" s="91"/>
      <c r="Q181" s="91"/>
      <c r="R181" s="99"/>
      <c r="S181" s="91"/>
      <c r="T181" s="91"/>
      <c r="U181" s="99"/>
      <c r="V181" s="91"/>
      <c r="W181" s="99"/>
      <c r="X181" s="91"/>
      <c r="Y181" s="99"/>
      <c r="Z181" s="91"/>
      <c r="AA181" s="99"/>
      <c r="AB181" s="91"/>
    </row>
    <row r="182" spans="2:28" x14ac:dyDescent="0.3">
      <c r="B182" s="90"/>
      <c r="C182" s="90"/>
      <c r="D182" s="90"/>
      <c r="E182" s="90"/>
      <c r="F182" s="91"/>
      <c r="G182" s="92"/>
      <c r="H182" s="91"/>
      <c r="I182" s="91"/>
      <c r="J182" s="91"/>
      <c r="K182" s="91"/>
      <c r="L182" s="91"/>
      <c r="M182" s="91"/>
      <c r="N182" s="91"/>
      <c r="O182" s="91"/>
      <c r="P182" s="91"/>
      <c r="Q182" s="91"/>
      <c r="R182" s="99"/>
      <c r="S182" s="91"/>
      <c r="T182" s="91"/>
      <c r="U182" s="99"/>
      <c r="V182" s="91"/>
      <c r="W182" s="99"/>
      <c r="X182" s="91"/>
      <c r="Y182" s="99"/>
      <c r="Z182" s="91"/>
      <c r="AA182" s="99"/>
      <c r="AB182" s="91"/>
    </row>
    <row r="183" spans="2:28" x14ac:dyDescent="0.3">
      <c r="B183" s="90"/>
      <c r="C183" s="90"/>
      <c r="D183" s="90"/>
      <c r="E183" s="90"/>
      <c r="F183" s="91"/>
      <c r="G183" s="92"/>
      <c r="H183" s="91"/>
      <c r="I183" s="91"/>
      <c r="J183" s="91"/>
      <c r="K183" s="91"/>
      <c r="L183" s="91"/>
      <c r="M183" s="91"/>
      <c r="N183" s="91"/>
      <c r="O183" s="91"/>
      <c r="P183" s="91"/>
      <c r="Q183" s="91"/>
      <c r="R183" s="99"/>
      <c r="S183" s="91"/>
      <c r="T183" s="91"/>
      <c r="U183" s="99"/>
      <c r="V183" s="91"/>
      <c r="W183" s="99"/>
      <c r="X183" s="91"/>
      <c r="Y183" s="99"/>
      <c r="Z183" s="91"/>
      <c r="AA183" s="99"/>
      <c r="AB183" s="91"/>
    </row>
    <row r="184" spans="2:28" x14ac:dyDescent="0.3">
      <c r="B184" s="90"/>
      <c r="C184" s="90"/>
      <c r="D184" s="90"/>
      <c r="E184" s="90"/>
      <c r="F184" s="91"/>
      <c r="G184" s="92"/>
      <c r="H184" s="91"/>
      <c r="I184" s="91"/>
      <c r="J184" s="91"/>
      <c r="K184" s="91"/>
      <c r="L184" s="91"/>
      <c r="M184" s="91"/>
      <c r="N184" s="91"/>
      <c r="O184" s="91"/>
      <c r="P184" s="91"/>
      <c r="Q184" s="91"/>
      <c r="R184" s="99"/>
      <c r="S184" s="91"/>
      <c r="T184" s="91"/>
      <c r="U184" s="99"/>
      <c r="V184" s="91"/>
      <c r="W184" s="99"/>
      <c r="X184" s="91"/>
      <c r="Y184" s="99"/>
      <c r="Z184" s="91"/>
      <c r="AA184" s="99"/>
      <c r="AB184" s="91"/>
    </row>
    <row r="185" spans="2:28" x14ac:dyDescent="0.3">
      <c r="B185" s="90"/>
      <c r="C185" s="90"/>
      <c r="D185" s="90"/>
      <c r="E185" s="90"/>
      <c r="F185" s="91"/>
      <c r="G185" s="92"/>
      <c r="H185" s="91"/>
      <c r="I185" s="91"/>
      <c r="J185" s="91"/>
      <c r="K185" s="91"/>
      <c r="L185" s="91"/>
      <c r="M185" s="91"/>
      <c r="N185" s="91"/>
      <c r="O185" s="91"/>
      <c r="P185" s="91"/>
      <c r="Q185" s="91"/>
      <c r="R185" s="99"/>
      <c r="S185" s="91"/>
      <c r="T185" s="91"/>
      <c r="U185" s="99"/>
      <c r="V185" s="91"/>
      <c r="W185" s="99"/>
      <c r="X185" s="91"/>
      <c r="Y185" s="99"/>
      <c r="Z185" s="91"/>
      <c r="AA185" s="99"/>
      <c r="AB185" s="91"/>
    </row>
    <row r="186" spans="2:28" x14ac:dyDescent="0.3">
      <c r="B186" s="90"/>
      <c r="C186" s="90"/>
      <c r="D186" s="90"/>
      <c r="E186" s="90"/>
      <c r="F186" s="91"/>
      <c r="G186" s="92"/>
      <c r="H186" s="91"/>
      <c r="I186" s="91"/>
      <c r="J186" s="91"/>
      <c r="K186" s="91"/>
      <c r="L186" s="91"/>
      <c r="M186" s="91"/>
      <c r="N186" s="91"/>
      <c r="O186" s="91"/>
      <c r="P186" s="91"/>
      <c r="Q186" s="91"/>
      <c r="R186" s="99"/>
      <c r="S186" s="91"/>
      <c r="T186" s="91"/>
      <c r="U186" s="99"/>
      <c r="V186" s="91"/>
      <c r="W186" s="99"/>
      <c r="X186" s="91"/>
      <c r="Y186" s="99"/>
      <c r="Z186" s="91"/>
      <c r="AA186" s="99"/>
      <c r="AB186" s="91"/>
    </row>
    <row r="187" spans="2:28" x14ac:dyDescent="0.3">
      <c r="B187" s="90"/>
      <c r="C187" s="90"/>
      <c r="D187" s="90"/>
      <c r="E187" s="90"/>
      <c r="F187" s="91"/>
      <c r="G187" s="92"/>
      <c r="H187" s="91"/>
      <c r="I187" s="91"/>
      <c r="J187" s="91"/>
      <c r="K187" s="91"/>
      <c r="L187" s="91"/>
      <c r="M187" s="91"/>
      <c r="N187" s="91"/>
      <c r="O187" s="91"/>
      <c r="P187" s="91"/>
      <c r="Q187" s="91"/>
      <c r="R187" s="99"/>
      <c r="S187" s="91"/>
      <c r="T187" s="91"/>
      <c r="U187" s="99"/>
      <c r="V187" s="91"/>
      <c r="W187" s="99"/>
      <c r="X187" s="91"/>
      <c r="Y187" s="99"/>
      <c r="Z187" s="91"/>
      <c r="AA187" s="99"/>
      <c r="AB187" s="91"/>
    </row>
    <row r="188" spans="2:28" x14ac:dyDescent="0.3">
      <c r="B188" s="90"/>
      <c r="C188" s="90"/>
      <c r="D188" s="90"/>
      <c r="E188" s="90"/>
      <c r="F188" s="91"/>
      <c r="G188" s="92"/>
      <c r="H188" s="91"/>
      <c r="I188" s="91"/>
      <c r="J188" s="91"/>
      <c r="K188" s="91"/>
      <c r="L188" s="91"/>
      <c r="M188" s="91"/>
      <c r="N188" s="91"/>
      <c r="O188" s="91"/>
      <c r="P188" s="91"/>
      <c r="Q188" s="91"/>
      <c r="R188" s="99"/>
      <c r="S188" s="91"/>
      <c r="T188" s="91"/>
      <c r="U188" s="99"/>
      <c r="V188" s="91"/>
      <c r="W188" s="99"/>
      <c r="X188" s="91"/>
      <c r="Y188" s="99"/>
      <c r="Z188" s="91"/>
      <c r="AA188" s="99"/>
      <c r="AB188" s="91"/>
    </row>
    <row r="189" spans="2:28" x14ac:dyDescent="0.3">
      <c r="B189" s="90"/>
      <c r="C189" s="90"/>
      <c r="D189" s="90"/>
      <c r="E189" s="90"/>
      <c r="F189" s="91"/>
      <c r="G189" s="92"/>
      <c r="H189" s="91"/>
      <c r="I189" s="91"/>
      <c r="J189" s="91"/>
      <c r="K189" s="91"/>
      <c r="L189" s="91"/>
      <c r="M189" s="91"/>
      <c r="N189" s="91"/>
      <c r="O189" s="91"/>
      <c r="P189" s="91"/>
      <c r="Q189" s="91"/>
      <c r="R189" s="99"/>
      <c r="S189" s="91"/>
      <c r="T189" s="91"/>
      <c r="U189" s="99"/>
      <c r="V189" s="91"/>
      <c r="W189" s="99"/>
      <c r="X189" s="91"/>
      <c r="Y189" s="99"/>
      <c r="Z189" s="91"/>
      <c r="AA189" s="99"/>
      <c r="AB189" s="91"/>
    </row>
    <row r="190" spans="2:28" x14ac:dyDescent="0.3">
      <c r="B190" s="90"/>
      <c r="C190" s="90"/>
      <c r="D190" s="90"/>
      <c r="E190" s="90"/>
      <c r="F190" s="91"/>
      <c r="G190" s="92"/>
      <c r="H190" s="91"/>
      <c r="I190" s="91"/>
      <c r="J190" s="91"/>
      <c r="K190" s="91"/>
      <c r="L190" s="91"/>
      <c r="M190" s="91"/>
      <c r="N190" s="91"/>
      <c r="O190" s="91"/>
      <c r="P190" s="91"/>
      <c r="Q190" s="91"/>
      <c r="R190" s="99"/>
      <c r="S190" s="91"/>
      <c r="T190" s="91"/>
      <c r="U190" s="99"/>
      <c r="V190" s="91"/>
      <c r="W190" s="99"/>
      <c r="X190" s="91"/>
      <c r="Y190" s="99"/>
      <c r="Z190" s="91"/>
      <c r="AA190" s="99"/>
      <c r="AB190" s="91"/>
    </row>
    <row r="191" spans="2:28" x14ac:dyDescent="0.3">
      <c r="B191" s="90"/>
      <c r="C191" s="90"/>
      <c r="D191" s="90"/>
      <c r="E191" s="90"/>
      <c r="F191" s="91"/>
      <c r="G191" s="92"/>
      <c r="H191" s="91"/>
      <c r="I191" s="91"/>
      <c r="J191" s="91"/>
      <c r="K191" s="91"/>
      <c r="L191" s="91"/>
      <c r="M191" s="91"/>
      <c r="N191" s="91"/>
      <c r="O191" s="91"/>
      <c r="P191" s="91"/>
      <c r="Q191" s="91"/>
      <c r="R191" s="99"/>
      <c r="S191" s="91"/>
      <c r="T191" s="91"/>
      <c r="U191" s="99"/>
      <c r="V191" s="91"/>
      <c r="W191" s="99"/>
      <c r="X191" s="91"/>
      <c r="Y191" s="99"/>
      <c r="Z191" s="91"/>
      <c r="AA191" s="99"/>
      <c r="AB191" s="91"/>
    </row>
    <row r="192" spans="2:28" x14ac:dyDescent="0.3">
      <c r="B192" s="90"/>
      <c r="C192" s="90"/>
      <c r="D192" s="90"/>
      <c r="E192" s="90"/>
      <c r="F192" s="91"/>
      <c r="G192" s="92"/>
      <c r="H192" s="91"/>
      <c r="I192" s="91"/>
      <c r="J192" s="91"/>
      <c r="K192" s="91"/>
      <c r="L192" s="91"/>
      <c r="M192" s="91"/>
      <c r="N192" s="91"/>
      <c r="O192" s="91"/>
      <c r="P192" s="91"/>
      <c r="Q192" s="91"/>
      <c r="R192" s="99"/>
      <c r="S192" s="91"/>
      <c r="T192" s="91"/>
      <c r="U192" s="99"/>
      <c r="V192" s="91"/>
      <c r="W192" s="99"/>
      <c r="X192" s="91"/>
      <c r="Y192" s="99"/>
      <c r="Z192" s="91"/>
      <c r="AA192" s="99"/>
      <c r="AB192" s="91"/>
    </row>
    <row r="193" spans="2:28" x14ac:dyDescent="0.3">
      <c r="B193" s="90"/>
      <c r="C193" s="90"/>
      <c r="D193" s="90"/>
      <c r="E193" s="90"/>
      <c r="F193" s="91"/>
      <c r="G193" s="92"/>
      <c r="H193" s="91"/>
      <c r="I193" s="91"/>
      <c r="J193" s="91"/>
      <c r="K193" s="91"/>
      <c r="L193" s="91"/>
      <c r="M193" s="91"/>
      <c r="N193" s="91"/>
      <c r="O193" s="91"/>
      <c r="P193" s="91"/>
      <c r="Q193" s="91"/>
      <c r="R193" s="99"/>
      <c r="S193" s="91"/>
      <c r="T193" s="91"/>
      <c r="U193" s="99"/>
      <c r="V193" s="91"/>
      <c r="W193" s="99"/>
      <c r="X193" s="91"/>
      <c r="Y193" s="99"/>
      <c r="Z193" s="91"/>
      <c r="AA193" s="99"/>
      <c r="AB193" s="91"/>
    </row>
    <row r="194" spans="2:28" x14ac:dyDescent="0.3">
      <c r="B194" s="90"/>
      <c r="C194" s="90"/>
      <c r="D194" s="90"/>
      <c r="E194" s="90"/>
      <c r="F194" s="91"/>
      <c r="G194" s="92"/>
      <c r="H194" s="91"/>
      <c r="I194" s="91"/>
      <c r="J194" s="91"/>
      <c r="K194" s="91"/>
      <c r="L194" s="91"/>
      <c r="M194" s="91"/>
      <c r="N194" s="91"/>
      <c r="O194" s="91"/>
      <c r="P194" s="91"/>
      <c r="Q194" s="91"/>
      <c r="R194" s="99"/>
      <c r="S194" s="91"/>
      <c r="T194" s="91"/>
      <c r="U194" s="99"/>
      <c r="V194" s="91"/>
      <c r="W194" s="99"/>
      <c r="X194" s="91"/>
      <c r="Y194" s="99"/>
      <c r="Z194" s="91"/>
      <c r="AA194" s="99"/>
      <c r="AB194" s="91"/>
    </row>
    <row r="195" spans="2:28" x14ac:dyDescent="0.3">
      <c r="B195" s="90"/>
      <c r="C195" s="90"/>
      <c r="D195" s="90"/>
      <c r="E195" s="90"/>
      <c r="F195" s="91"/>
      <c r="G195" s="92"/>
      <c r="H195" s="91"/>
      <c r="I195" s="91"/>
      <c r="J195" s="91"/>
      <c r="K195" s="91"/>
      <c r="L195" s="91"/>
      <c r="M195" s="91"/>
      <c r="N195" s="91"/>
      <c r="O195" s="91"/>
      <c r="P195" s="91"/>
      <c r="Q195" s="91"/>
      <c r="R195" s="99"/>
      <c r="S195" s="91"/>
      <c r="T195" s="91"/>
      <c r="U195" s="99"/>
      <c r="V195" s="91"/>
      <c r="W195" s="99"/>
      <c r="X195" s="91"/>
      <c r="Y195" s="99"/>
      <c r="Z195" s="91"/>
      <c r="AA195" s="99"/>
      <c r="AB195" s="91"/>
    </row>
    <row r="196" spans="2:28" x14ac:dyDescent="0.3">
      <c r="B196" s="90"/>
      <c r="C196" s="90"/>
      <c r="D196" s="90"/>
      <c r="E196" s="90"/>
      <c r="F196" s="91"/>
      <c r="G196" s="92"/>
      <c r="H196" s="91"/>
      <c r="I196" s="91"/>
      <c r="J196" s="91"/>
      <c r="K196" s="91"/>
      <c r="L196" s="91"/>
      <c r="M196" s="91"/>
      <c r="N196" s="91"/>
      <c r="O196" s="91"/>
      <c r="P196" s="91"/>
      <c r="Q196" s="91"/>
      <c r="R196" s="99"/>
      <c r="S196" s="91"/>
      <c r="T196" s="91"/>
      <c r="U196" s="99"/>
      <c r="V196" s="91"/>
      <c r="W196" s="99"/>
      <c r="X196" s="91"/>
      <c r="Y196" s="99"/>
      <c r="Z196" s="91"/>
      <c r="AA196" s="99"/>
      <c r="AB196" s="91"/>
    </row>
    <row r="197" spans="2:28" x14ac:dyDescent="0.3">
      <c r="B197" s="90"/>
      <c r="C197" s="90"/>
      <c r="D197" s="90"/>
      <c r="E197" s="90"/>
      <c r="F197" s="91"/>
      <c r="G197" s="92"/>
      <c r="H197" s="91"/>
      <c r="I197" s="91"/>
      <c r="J197" s="91"/>
      <c r="K197" s="91"/>
      <c r="L197" s="91"/>
      <c r="M197" s="91"/>
      <c r="N197" s="91"/>
      <c r="O197" s="91"/>
      <c r="P197" s="91"/>
      <c r="Q197" s="91"/>
      <c r="R197" s="99"/>
      <c r="S197" s="91"/>
      <c r="T197" s="91"/>
      <c r="U197" s="99"/>
      <c r="V197" s="91"/>
      <c r="W197" s="99"/>
      <c r="X197" s="91"/>
      <c r="Y197" s="99"/>
      <c r="Z197" s="91"/>
      <c r="AA197" s="99"/>
      <c r="AB197" s="91"/>
    </row>
    <row r="198" spans="2:28" x14ac:dyDescent="0.3">
      <c r="B198" s="90"/>
      <c r="C198" s="90"/>
      <c r="D198" s="90"/>
      <c r="E198" s="90"/>
      <c r="F198" s="91"/>
      <c r="G198" s="92"/>
      <c r="H198" s="91"/>
      <c r="I198" s="91"/>
      <c r="J198" s="91"/>
      <c r="K198" s="91"/>
      <c r="L198" s="91"/>
      <c r="M198" s="91"/>
      <c r="N198" s="91"/>
      <c r="O198" s="91"/>
      <c r="P198" s="91"/>
      <c r="Q198" s="91"/>
      <c r="R198" s="99"/>
      <c r="S198" s="91"/>
      <c r="T198" s="91"/>
      <c r="U198" s="99"/>
      <c r="V198" s="91"/>
      <c r="W198" s="99"/>
      <c r="X198" s="91"/>
      <c r="Y198" s="99"/>
      <c r="Z198" s="91"/>
      <c r="AA198" s="99"/>
      <c r="AB198" s="91"/>
    </row>
    <row r="199" spans="2:28" x14ac:dyDescent="0.3">
      <c r="B199" s="90"/>
      <c r="C199" s="90"/>
      <c r="D199" s="90"/>
      <c r="E199" s="90"/>
      <c r="F199" s="91"/>
      <c r="G199" s="92"/>
      <c r="H199" s="91"/>
      <c r="I199" s="91"/>
      <c r="J199" s="91"/>
      <c r="K199" s="91"/>
      <c r="L199" s="91"/>
      <c r="M199" s="91"/>
      <c r="N199" s="91"/>
      <c r="O199" s="91"/>
      <c r="P199" s="91"/>
      <c r="Q199" s="91"/>
      <c r="R199" s="99"/>
      <c r="S199" s="91"/>
      <c r="T199" s="91"/>
      <c r="U199" s="99"/>
      <c r="V199" s="91"/>
      <c r="W199" s="99"/>
      <c r="X199" s="91"/>
      <c r="Y199" s="99"/>
      <c r="Z199" s="91"/>
      <c r="AA199" s="99"/>
      <c r="AB199" s="91"/>
    </row>
    <row r="200" spans="2:28" x14ac:dyDescent="0.3">
      <c r="B200" s="90"/>
      <c r="C200" s="90"/>
      <c r="D200" s="90"/>
      <c r="E200" s="90"/>
      <c r="F200" s="91"/>
      <c r="G200" s="92"/>
      <c r="H200" s="91"/>
      <c r="I200" s="91"/>
      <c r="J200" s="91"/>
      <c r="K200" s="91"/>
      <c r="L200" s="91"/>
      <c r="M200" s="91"/>
      <c r="N200" s="91"/>
      <c r="O200" s="91"/>
      <c r="P200" s="91"/>
      <c r="Q200" s="91"/>
      <c r="R200" s="99"/>
      <c r="S200" s="91"/>
      <c r="T200" s="91"/>
      <c r="U200" s="99"/>
      <c r="V200" s="91"/>
      <c r="W200" s="99"/>
      <c r="X200" s="91"/>
      <c r="Y200" s="99"/>
      <c r="Z200" s="91"/>
      <c r="AA200" s="99"/>
      <c r="AB200" s="91"/>
    </row>
    <row r="201" spans="2:28" x14ac:dyDescent="0.3">
      <c r="B201" s="90"/>
      <c r="C201" s="90"/>
      <c r="D201" s="90"/>
      <c r="E201" s="90"/>
      <c r="F201" s="91"/>
      <c r="G201" s="92"/>
      <c r="H201" s="91"/>
      <c r="I201" s="91"/>
      <c r="J201" s="91"/>
      <c r="K201" s="91"/>
      <c r="L201" s="91"/>
      <c r="M201" s="91"/>
      <c r="N201" s="91"/>
      <c r="O201" s="91"/>
      <c r="P201" s="91"/>
      <c r="Q201" s="91"/>
      <c r="R201" s="99"/>
      <c r="S201" s="91"/>
      <c r="T201" s="91"/>
      <c r="U201" s="99"/>
      <c r="V201" s="91"/>
      <c r="W201" s="99"/>
      <c r="X201" s="91"/>
      <c r="Y201" s="99"/>
      <c r="Z201" s="91"/>
      <c r="AA201" s="99"/>
      <c r="AB201" s="91"/>
    </row>
    <row r="202" spans="2:28" x14ac:dyDescent="0.3">
      <c r="B202" s="90"/>
      <c r="C202" s="90"/>
      <c r="D202" s="90"/>
      <c r="E202" s="90"/>
      <c r="F202" s="91"/>
      <c r="G202" s="92"/>
      <c r="H202" s="91"/>
      <c r="I202" s="91"/>
      <c r="J202" s="91"/>
      <c r="K202" s="91"/>
      <c r="L202" s="91"/>
      <c r="M202" s="91"/>
      <c r="N202" s="91"/>
      <c r="O202" s="91"/>
      <c r="P202" s="91"/>
      <c r="Q202" s="91"/>
      <c r="R202" s="99"/>
      <c r="S202" s="91"/>
      <c r="T202" s="91"/>
      <c r="U202" s="99"/>
      <c r="V202" s="91"/>
      <c r="W202" s="99"/>
      <c r="X202" s="91"/>
      <c r="Y202" s="99"/>
      <c r="Z202" s="91"/>
      <c r="AA202" s="99"/>
      <c r="AB202" s="91"/>
    </row>
    <row r="203" spans="2:28" x14ac:dyDescent="0.3">
      <c r="B203" s="90"/>
      <c r="C203" s="90"/>
      <c r="D203" s="90"/>
      <c r="E203" s="90"/>
      <c r="F203" s="91"/>
      <c r="G203" s="92"/>
      <c r="H203" s="91"/>
      <c r="I203" s="91"/>
      <c r="J203" s="91"/>
      <c r="K203" s="91"/>
      <c r="L203" s="91"/>
      <c r="M203" s="91"/>
      <c r="N203" s="91"/>
      <c r="O203" s="91"/>
      <c r="P203" s="91"/>
      <c r="Q203" s="91"/>
      <c r="R203" s="99"/>
      <c r="S203" s="91"/>
      <c r="T203" s="91"/>
      <c r="U203" s="99"/>
      <c r="V203" s="91"/>
      <c r="W203" s="99"/>
      <c r="X203" s="91"/>
      <c r="Y203" s="99"/>
      <c r="Z203" s="91"/>
      <c r="AA203" s="99"/>
      <c r="AB203" s="91"/>
    </row>
    <row r="204" spans="2:28" x14ac:dyDescent="0.3">
      <c r="B204" s="90"/>
      <c r="C204" s="90"/>
      <c r="D204" s="90"/>
      <c r="E204" s="90"/>
      <c r="F204" s="91"/>
      <c r="G204" s="92"/>
      <c r="H204" s="91"/>
      <c r="I204" s="91"/>
      <c r="J204" s="91"/>
      <c r="K204" s="91"/>
      <c r="L204" s="91"/>
      <c r="M204" s="91"/>
      <c r="N204" s="91"/>
      <c r="O204" s="91"/>
      <c r="P204" s="91"/>
      <c r="Q204" s="91"/>
      <c r="R204" s="99"/>
      <c r="S204" s="91"/>
      <c r="T204" s="91"/>
      <c r="U204" s="99"/>
      <c r="V204" s="91"/>
      <c r="W204" s="99"/>
      <c r="X204" s="91"/>
      <c r="Y204" s="99"/>
      <c r="Z204" s="91"/>
      <c r="AA204" s="99"/>
      <c r="AB204" s="91"/>
    </row>
    <row r="205" spans="2:28" x14ac:dyDescent="0.3">
      <c r="B205" s="90"/>
      <c r="C205" s="90"/>
      <c r="D205" s="90"/>
      <c r="E205" s="90"/>
      <c r="F205" s="91"/>
      <c r="G205" s="92"/>
      <c r="H205" s="91"/>
      <c r="I205" s="91"/>
      <c r="J205" s="91"/>
      <c r="K205" s="91"/>
      <c r="L205" s="91"/>
      <c r="M205" s="91"/>
      <c r="N205" s="91"/>
      <c r="O205" s="91"/>
      <c r="P205" s="91"/>
      <c r="Q205" s="91"/>
      <c r="R205" s="99"/>
      <c r="S205" s="91"/>
      <c r="T205" s="91"/>
      <c r="U205" s="99"/>
      <c r="V205" s="91"/>
      <c r="W205" s="99"/>
      <c r="X205" s="91"/>
      <c r="Y205" s="99"/>
      <c r="Z205" s="91"/>
      <c r="AA205" s="99"/>
      <c r="AB205" s="91"/>
    </row>
    <row r="206" spans="2:28" x14ac:dyDescent="0.3">
      <c r="B206" s="90"/>
      <c r="C206" s="90"/>
      <c r="D206" s="90"/>
      <c r="E206" s="90"/>
      <c r="F206" s="91"/>
      <c r="G206" s="92"/>
      <c r="H206" s="91"/>
      <c r="I206" s="91"/>
      <c r="J206" s="91"/>
      <c r="K206" s="91"/>
      <c r="L206" s="91"/>
      <c r="M206" s="91"/>
      <c r="N206" s="91"/>
      <c r="O206" s="91"/>
      <c r="P206" s="91"/>
      <c r="Q206" s="91"/>
      <c r="R206" s="99"/>
      <c r="S206" s="91"/>
      <c r="T206" s="91"/>
      <c r="U206" s="99"/>
      <c r="V206" s="91"/>
      <c r="W206" s="99"/>
      <c r="X206" s="91"/>
      <c r="Y206" s="99"/>
      <c r="Z206" s="91"/>
      <c r="AA206" s="99"/>
      <c r="AB206" s="91"/>
    </row>
    <row r="207" spans="2:28" x14ac:dyDescent="0.3">
      <c r="B207" s="90"/>
      <c r="C207" s="90"/>
      <c r="D207" s="90"/>
      <c r="E207" s="90"/>
      <c r="F207" s="91"/>
      <c r="G207" s="92"/>
      <c r="H207" s="91"/>
      <c r="I207" s="91"/>
      <c r="J207" s="91"/>
      <c r="K207" s="91"/>
      <c r="L207" s="91"/>
      <c r="M207" s="91"/>
      <c r="N207" s="91"/>
      <c r="O207" s="91"/>
      <c r="P207" s="91"/>
      <c r="Q207" s="91"/>
      <c r="R207" s="99"/>
      <c r="S207" s="91"/>
      <c r="T207" s="91"/>
      <c r="U207" s="99"/>
      <c r="V207" s="91"/>
      <c r="W207" s="99"/>
      <c r="X207" s="91"/>
      <c r="Y207" s="99"/>
      <c r="Z207" s="91"/>
      <c r="AA207" s="99"/>
      <c r="AB207" s="91"/>
    </row>
    <row r="208" spans="2:28" x14ac:dyDescent="0.3">
      <c r="B208" s="90"/>
      <c r="C208" s="90"/>
      <c r="D208" s="90"/>
      <c r="E208" s="90"/>
      <c r="F208" s="91"/>
      <c r="G208" s="92"/>
      <c r="H208" s="91"/>
      <c r="I208" s="91"/>
      <c r="J208" s="91"/>
      <c r="K208" s="91"/>
      <c r="L208" s="91"/>
      <c r="M208" s="91"/>
      <c r="N208" s="91"/>
      <c r="O208" s="91"/>
      <c r="P208" s="91"/>
      <c r="Q208" s="91"/>
      <c r="R208" s="99"/>
      <c r="S208" s="91"/>
      <c r="T208" s="91"/>
      <c r="U208" s="99"/>
      <c r="V208" s="91"/>
      <c r="W208" s="99"/>
      <c r="X208" s="91"/>
      <c r="Y208" s="99"/>
      <c r="Z208" s="91"/>
      <c r="AA208" s="99"/>
      <c r="AB208" s="91"/>
    </row>
    <row r="209" spans="2:28" x14ac:dyDescent="0.3">
      <c r="B209" s="90"/>
      <c r="C209" s="90"/>
      <c r="D209" s="90"/>
      <c r="E209" s="90"/>
      <c r="F209" s="91"/>
      <c r="G209" s="92"/>
      <c r="H209" s="91"/>
      <c r="I209" s="91"/>
      <c r="J209" s="91"/>
      <c r="K209" s="91"/>
      <c r="L209" s="91"/>
      <c r="M209" s="91"/>
      <c r="N209" s="91"/>
      <c r="O209" s="91"/>
      <c r="P209" s="91"/>
      <c r="Q209" s="91"/>
      <c r="R209" s="99"/>
      <c r="S209" s="91"/>
      <c r="T209" s="91"/>
      <c r="U209" s="99"/>
      <c r="V209" s="91"/>
      <c r="W209" s="99"/>
      <c r="X209" s="91"/>
      <c r="Y209" s="99"/>
      <c r="Z209" s="91"/>
      <c r="AA209" s="99"/>
      <c r="AB209" s="91"/>
    </row>
    <row r="210" spans="2:28" x14ac:dyDescent="0.3">
      <c r="B210" s="90"/>
      <c r="C210" s="90"/>
      <c r="D210" s="90"/>
      <c r="E210" s="90"/>
      <c r="F210" s="91"/>
      <c r="G210" s="92"/>
      <c r="H210" s="91"/>
      <c r="I210" s="91"/>
      <c r="J210" s="91"/>
      <c r="K210" s="91"/>
      <c r="L210" s="91"/>
      <c r="M210" s="91"/>
      <c r="N210" s="91"/>
      <c r="O210" s="91"/>
      <c r="P210" s="91"/>
      <c r="Q210" s="91"/>
      <c r="R210" s="99"/>
      <c r="S210" s="91"/>
      <c r="T210" s="91"/>
      <c r="U210" s="99"/>
      <c r="V210" s="91"/>
      <c r="W210" s="99"/>
      <c r="X210" s="91"/>
      <c r="Y210" s="99"/>
      <c r="Z210" s="91"/>
      <c r="AA210" s="99"/>
      <c r="AB210" s="91"/>
    </row>
    <row r="211" spans="2:28" x14ac:dyDescent="0.3">
      <c r="B211" s="90"/>
      <c r="C211" s="90"/>
      <c r="D211" s="90"/>
      <c r="E211" s="90"/>
      <c r="F211" s="91"/>
      <c r="G211" s="92"/>
      <c r="H211" s="91"/>
      <c r="I211" s="91"/>
      <c r="J211" s="91"/>
      <c r="K211" s="91"/>
      <c r="L211" s="91"/>
      <c r="M211" s="91"/>
      <c r="N211" s="91"/>
      <c r="O211" s="91"/>
      <c r="P211" s="91"/>
      <c r="Q211" s="91"/>
      <c r="R211" s="99"/>
      <c r="S211" s="91"/>
      <c r="T211" s="91"/>
      <c r="U211" s="99"/>
      <c r="V211" s="91"/>
      <c r="W211" s="99"/>
      <c r="X211" s="91"/>
      <c r="Y211" s="99"/>
      <c r="Z211" s="91"/>
      <c r="AA211" s="99"/>
      <c r="AB211" s="91"/>
    </row>
    <row r="212" spans="2:28" x14ac:dyDescent="0.3">
      <c r="B212" s="90"/>
      <c r="C212" s="90"/>
      <c r="D212" s="90"/>
      <c r="E212" s="90"/>
      <c r="F212" s="91"/>
      <c r="G212" s="92"/>
      <c r="H212" s="91"/>
      <c r="I212" s="91"/>
      <c r="J212" s="91"/>
      <c r="K212" s="91"/>
      <c r="L212" s="91"/>
      <c r="M212" s="91"/>
      <c r="N212" s="91"/>
      <c r="O212" s="91"/>
      <c r="P212" s="91"/>
      <c r="Q212" s="91"/>
      <c r="R212" s="99"/>
      <c r="S212" s="91"/>
      <c r="T212" s="91"/>
      <c r="U212" s="99"/>
      <c r="V212" s="91"/>
      <c r="W212" s="99"/>
      <c r="X212" s="91"/>
      <c r="Y212" s="99"/>
      <c r="Z212" s="91"/>
      <c r="AA212" s="99"/>
      <c r="AB212" s="91"/>
    </row>
    <row r="213" spans="2:28" x14ac:dyDescent="0.3">
      <c r="B213" s="90"/>
      <c r="C213" s="90"/>
      <c r="D213" s="90"/>
      <c r="E213" s="90"/>
      <c r="F213" s="91"/>
      <c r="G213" s="92"/>
      <c r="H213" s="91"/>
      <c r="I213" s="91"/>
      <c r="J213" s="91"/>
      <c r="K213" s="91"/>
      <c r="L213" s="91"/>
      <c r="M213" s="91"/>
      <c r="N213" s="91"/>
      <c r="O213" s="91"/>
      <c r="P213" s="91"/>
      <c r="Q213" s="91"/>
      <c r="R213" s="99"/>
      <c r="S213" s="91"/>
      <c r="T213" s="91"/>
      <c r="U213" s="99"/>
      <c r="V213" s="91"/>
      <c r="W213" s="99"/>
      <c r="X213" s="91"/>
      <c r="Y213" s="99"/>
      <c r="Z213" s="91"/>
      <c r="AA213" s="99"/>
      <c r="AB213" s="91"/>
    </row>
    <row r="214" spans="2:28" x14ac:dyDescent="0.3">
      <c r="B214" s="90"/>
      <c r="C214" s="90"/>
      <c r="D214" s="90"/>
      <c r="E214" s="90"/>
      <c r="F214" s="91"/>
      <c r="G214" s="92"/>
      <c r="H214" s="91"/>
      <c r="I214" s="91"/>
      <c r="J214" s="91"/>
      <c r="K214" s="91"/>
      <c r="L214" s="91"/>
      <c r="M214" s="91"/>
      <c r="N214" s="91"/>
      <c r="O214" s="91"/>
      <c r="P214" s="91"/>
      <c r="Q214" s="91"/>
      <c r="R214" s="99"/>
      <c r="S214" s="91"/>
      <c r="T214" s="91"/>
      <c r="U214" s="99"/>
      <c r="V214" s="91"/>
      <c r="W214" s="99"/>
      <c r="X214" s="91"/>
      <c r="Y214" s="99"/>
      <c r="Z214" s="91"/>
      <c r="AA214" s="99"/>
      <c r="AB214" s="91"/>
    </row>
    <row r="215" spans="2:28" x14ac:dyDescent="0.3">
      <c r="B215" s="90"/>
      <c r="C215" s="90"/>
      <c r="D215" s="90"/>
      <c r="E215" s="90"/>
      <c r="F215" s="91"/>
      <c r="G215" s="92"/>
      <c r="H215" s="91"/>
      <c r="I215" s="91"/>
      <c r="J215" s="91"/>
      <c r="K215" s="91"/>
      <c r="L215" s="91"/>
      <c r="M215" s="91"/>
      <c r="N215" s="91"/>
      <c r="O215" s="91"/>
      <c r="P215" s="91"/>
      <c r="Q215" s="91"/>
      <c r="R215" s="99"/>
      <c r="S215" s="91"/>
      <c r="T215" s="91"/>
      <c r="U215" s="99"/>
      <c r="V215" s="91"/>
      <c r="W215" s="99"/>
      <c r="X215" s="91"/>
      <c r="Y215" s="99"/>
      <c r="Z215" s="91"/>
      <c r="AA215" s="99"/>
      <c r="AB215" s="91"/>
    </row>
    <row r="216" spans="2:28" x14ac:dyDescent="0.3">
      <c r="B216" s="90"/>
      <c r="C216" s="90"/>
      <c r="D216" s="90"/>
      <c r="E216" s="90"/>
      <c r="F216" s="91"/>
      <c r="G216" s="92"/>
      <c r="H216" s="91"/>
      <c r="I216" s="91"/>
      <c r="J216" s="91"/>
      <c r="K216" s="91"/>
      <c r="L216" s="91"/>
      <c r="M216" s="91"/>
      <c r="N216" s="91"/>
      <c r="O216" s="91"/>
      <c r="P216" s="91"/>
      <c r="Q216" s="91"/>
      <c r="R216" s="99"/>
      <c r="S216" s="91"/>
      <c r="T216" s="91"/>
      <c r="U216" s="99"/>
      <c r="V216" s="91"/>
      <c r="W216" s="99"/>
      <c r="X216" s="91"/>
      <c r="Y216" s="99"/>
      <c r="Z216" s="91"/>
      <c r="AA216" s="99"/>
      <c r="AB216" s="91"/>
    </row>
    <row r="217" spans="2:28" x14ac:dyDescent="0.3">
      <c r="B217" s="90"/>
      <c r="C217" s="90"/>
      <c r="D217" s="90"/>
      <c r="E217" s="90"/>
      <c r="F217" s="91"/>
      <c r="G217" s="92"/>
      <c r="H217" s="91"/>
      <c r="I217" s="91"/>
      <c r="J217" s="91"/>
      <c r="K217" s="91"/>
      <c r="L217" s="91"/>
      <c r="M217" s="91"/>
      <c r="N217" s="91"/>
      <c r="O217" s="91"/>
      <c r="P217" s="91"/>
      <c r="Q217" s="91"/>
      <c r="R217" s="99"/>
      <c r="S217" s="91"/>
      <c r="T217" s="91"/>
      <c r="U217" s="99"/>
      <c r="V217" s="91"/>
      <c r="W217" s="99"/>
      <c r="X217" s="91"/>
      <c r="Y217" s="99"/>
      <c r="Z217" s="91"/>
      <c r="AA217" s="99"/>
      <c r="AB217" s="91"/>
    </row>
    <row r="218" spans="2:28" x14ac:dyDescent="0.3">
      <c r="B218" s="90"/>
      <c r="C218" s="90"/>
      <c r="D218" s="90"/>
      <c r="E218" s="90"/>
      <c r="F218" s="91"/>
      <c r="G218" s="92"/>
      <c r="H218" s="91"/>
      <c r="I218" s="91"/>
      <c r="J218" s="91"/>
      <c r="K218" s="91"/>
      <c r="L218" s="91"/>
      <c r="M218" s="91"/>
      <c r="N218" s="91"/>
      <c r="O218" s="91"/>
      <c r="P218" s="91"/>
      <c r="Q218" s="91"/>
      <c r="R218" s="99"/>
      <c r="S218" s="91"/>
      <c r="T218" s="91"/>
      <c r="U218" s="99"/>
      <c r="V218" s="91"/>
      <c r="W218" s="99"/>
      <c r="X218" s="91"/>
      <c r="Y218" s="99"/>
      <c r="Z218" s="91"/>
      <c r="AA218" s="99"/>
      <c r="AB218" s="91"/>
    </row>
    <row r="219" spans="2:28" x14ac:dyDescent="0.3">
      <c r="B219" s="90"/>
      <c r="C219" s="90"/>
      <c r="D219" s="90"/>
      <c r="E219" s="90"/>
      <c r="F219" s="91"/>
      <c r="G219" s="92"/>
      <c r="H219" s="91"/>
      <c r="I219" s="91"/>
      <c r="J219" s="91"/>
      <c r="K219" s="91"/>
      <c r="L219" s="91"/>
      <c r="M219" s="91"/>
      <c r="N219" s="91"/>
      <c r="O219" s="91"/>
      <c r="P219" s="91"/>
      <c r="Q219" s="91"/>
      <c r="R219" s="99"/>
      <c r="S219" s="91"/>
      <c r="T219" s="91"/>
      <c r="U219" s="99"/>
      <c r="V219" s="91"/>
      <c r="W219" s="99"/>
      <c r="X219" s="91"/>
      <c r="Y219" s="99"/>
      <c r="Z219" s="91"/>
      <c r="AA219" s="99"/>
      <c r="AB219" s="91"/>
    </row>
    <row r="220" spans="2:28" x14ac:dyDescent="0.3">
      <c r="B220" s="90"/>
      <c r="C220" s="90"/>
      <c r="D220" s="90"/>
      <c r="E220" s="90"/>
      <c r="F220" s="91"/>
      <c r="G220" s="92"/>
      <c r="H220" s="91"/>
      <c r="I220" s="91"/>
      <c r="J220" s="91"/>
      <c r="K220" s="91"/>
      <c r="L220" s="91"/>
      <c r="M220" s="91"/>
      <c r="N220" s="91"/>
      <c r="O220" s="91"/>
      <c r="P220" s="91"/>
      <c r="Q220" s="91"/>
      <c r="R220" s="99"/>
      <c r="S220" s="91"/>
      <c r="T220" s="91"/>
      <c r="U220" s="99"/>
      <c r="V220" s="91"/>
      <c r="W220" s="99"/>
      <c r="X220" s="91"/>
      <c r="Y220" s="99"/>
      <c r="Z220" s="91"/>
      <c r="AA220" s="99"/>
      <c r="AB220" s="91"/>
    </row>
    <row r="221" spans="2:28" x14ac:dyDescent="0.3">
      <c r="B221" s="90"/>
      <c r="C221" s="90"/>
      <c r="D221" s="90"/>
      <c r="E221" s="90"/>
      <c r="F221" s="91"/>
      <c r="G221" s="92"/>
      <c r="H221" s="91"/>
      <c r="I221" s="91"/>
      <c r="J221" s="91"/>
      <c r="K221" s="91"/>
      <c r="L221" s="91"/>
      <c r="M221" s="91"/>
      <c r="N221" s="91"/>
      <c r="O221" s="91"/>
      <c r="P221" s="91"/>
      <c r="Q221" s="91"/>
      <c r="R221" s="99"/>
      <c r="S221" s="91"/>
      <c r="T221" s="91"/>
      <c r="U221" s="99"/>
      <c r="V221" s="91"/>
      <c r="W221" s="99"/>
      <c r="X221" s="91"/>
      <c r="Y221" s="99"/>
      <c r="Z221" s="91"/>
      <c r="AA221" s="99"/>
      <c r="AB221" s="91"/>
    </row>
    <row r="222" spans="2:28" x14ac:dyDescent="0.3">
      <c r="B222" s="90"/>
      <c r="C222" s="90"/>
      <c r="D222" s="90"/>
      <c r="E222" s="90"/>
      <c r="F222" s="91"/>
      <c r="G222" s="92"/>
      <c r="H222" s="91"/>
      <c r="I222" s="91"/>
      <c r="J222" s="91"/>
      <c r="K222" s="91"/>
      <c r="L222" s="91"/>
      <c r="M222" s="91"/>
      <c r="N222" s="91"/>
      <c r="O222" s="91"/>
      <c r="P222" s="91"/>
      <c r="Q222" s="91"/>
      <c r="R222" s="99"/>
      <c r="S222" s="91"/>
      <c r="T222" s="91"/>
      <c r="U222" s="99"/>
      <c r="V222" s="91"/>
      <c r="W222" s="99"/>
      <c r="X222" s="91"/>
      <c r="Y222" s="99"/>
      <c r="Z222" s="91"/>
      <c r="AA222" s="99"/>
      <c r="AB222" s="91"/>
    </row>
    <row r="223" spans="2:28" x14ac:dyDescent="0.3">
      <c r="B223" s="90"/>
      <c r="C223" s="90"/>
      <c r="D223" s="90"/>
      <c r="E223" s="90"/>
      <c r="F223" s="91"/>
      <c r="G223" s="92"/>
      <c r="H223" s="91"/>
      <c r="I223" s="91"/>
      <c r="J223" s="91"/>
      <c r="K223" s="91"/>
      <c r="L223" s="91"/>
      <c r="M223" s="91"/>
      <c r="N223" s="91"/>
      <c r="O223" s="91"/>
      <c r="P223" s="91"/>
      <c r="Q223" s="91"/>
      <c r="R223" s="99"/>
      <c r="S223" s="91"/>
      <c r="T223" s="91"/>
      <c r="U223" s="99"/>
      <c r="V223" s="91"/>
      <c r="W223" s="99"/>
      <c r="X223" s="91"/>
      <c r="Y223" s="99"/>
      <c r="Z223" s="91"/>
      <c r="AA223" s="99"/>
      <c r="AB223" s="91"/>
    </row>
    <row r="224" spans="2:28" x14ac:dyDescent="0.3">
      <c r="B224" s="90"/>
      <c r="C224" s="90"/>
      <c r="D224" s="90"/>
      <c r="E224" s="90"/>
      <c r="F224" s="91"/>
      <c r="G224" s="92"/>
      <c r="H224" s="91"/>
      <c r="I224" s="91"/>
      <c r="J224" s="91"/>
      <c r="K224" s="91"/>
      <c r="L224" s="91"/>
      <c r="M224" s="91"/>
      <c r="N224" s="91"/>
      <c r="O224" s="91"/>
      <c r="P224" s="91"/>
      <c r="Q224" s="91"/>
      <c r="R224" s="99"/>
      <c r="S224" s="91"/>
      <c r="T224" s="91"/>
      <c r="U224" s="99"/>
      <c r="V224" s="91"/>
      <c r="W224" s="99"/>
      <c r="X224" s="91"/>
      <c r="Y224" s="99"/>
      <c r="Z224" s="91"/>
      <c r="AA224" s="99"/>
      <c r="AB224" s="91"/>
    </row>
    <row r="225" spans="2:28" x14ac:dyDescent="0.3">
      <c r="B225" s="90"/>
      <c r="C225" s="90"/>
      <c r="D225" s="90"/>
      <c r="E225" s="90"/>
      <c r="F225" s="91"/>
      <c r="G225" s="92"/>
      <c r="H225" s="91"/>
      <c r="I225" s="91"/>
      <c r="J225" s="91"/>
      <c r="K225" s="91"/>
      <c r="L225" s="91"/>
      <c r="M225" s="91"/>
      <c r="N225" s="91"/>
      <c r="O225" s="91"/>
      <c r="P225" s="91"/>
      <c r="Q225" s="91"/>
      <c r="R225" s="99"/>
      <c r="S225" s="91"/>
      <c r="T225" s="91"/>
      <c r="U225" s="99"/>
      <c r="V225" s="91"/>
      <c r="W225" s="99"/>
      <c r="X225" s="91"/>
      <c r="Y225" s="99"/>
      <c r="Z225" s="91"/>
      <c r="AA225" s="99"/>
      <c r="AB225" s="91"/>
    </row>
    <row r="226" spans="2:28" x14ac:dyDescent="0.3">
      <c r="B226" s="90"/>
      <c r="C226" s="90"/>
      <c r="D226" s="90"/>
      <c r="E226" s="90"/>
      <c r="F226" s="91"/>
      <c r="G226" s="92"/>
      <c r="H226" s="91"/>
      <c r="I226" s="91"/>
      <c r="J226" s="91"/>
      <c r="K226" s="91"/>
      <c r="L226" s="91"/>
      <c r="M226" s="91"/>
      <c r="N226" s="91"/>
      <c r="O226" s="91"/>
      <c r="P226" s="91"/>
      <c r="Q226" s="91"/>
      <c r="R226" s="99"/>
      <c r="S226" s="91"/>
      <c r="T226" s="91"/>
      <c r="U226" s="99"/>
      <c r="V226" s="91"/>
      <c r="W226" s="99"/>
      <c r="X226" s="91"/>
      <c r="Y226" s="99"/>
      <c r="Z226" s="91"/>
      <c r="AA226" s="99"/>
      <c r="AB226" s="91"/>
    </row>
    <row r="227" spans="2:28" x14ac:dyDescent="0.3">
      <c r="B227" s="90"/>
      <c r="C227" s="90"/>
      <c r="D227" s="90"/>
      <c r="E227" s="90"/>
      <c r="F227" s="91"/>
      <c r="G227" s="92"/>
      <c r="H227" s="91"/>
      <c r="I227" s="91"/>
      <c r="J227" s="91"/>
      <c r="K227" s="91"/>
      <c r="L227" s="91"/>
      <c r="M227" s="91"/>
      <c r="N227" s="91"/>
      <c r="O227" s="91"/>
      <c r="P227" s="91"/>
      <c r="Q227" s="91"/>
      <c r="R227" s="99"/>
      <c r="S227" s="91"/>
      <c r="T227" s="91"/>
      <c r="U227" s="99"/>
      <c r="V227" s="91"/>
      <c r="W227" s="99"/>
      <c r="X227" s="91"/>
      <c r="Y227" s="99"/>
      <c r="Z227" s="91"/>
      <c r="AA227" s="99"/>
      <c r="AB227" s="91"/>
    </row>
    <row r="228" spans="2:28" x14ac:dyDescent="0.3">
      <c r="B228" s="90"/>
      <c r="C228" s="90"/>
      <c r="D228" s="90"/>
      <c r="E228" s="90"/>
      <c r="F228" s="91"/>
      <c r="G228" s="92"/>
      <c r="H228" s="91"/>
      <c r="I228" s="91"/>
      <c r="J228" s="91"/>
      <c r="K228" s="91"/>
      <c r="L228" s="91"/>
      <c r="M228" s="91"/>
      <c r="N228" s="91"/>
      <c r="O228" s="91"/>
      <c r="P228" s="91"/>
      <c r="Q228" s="91"/>
      <c r="R228" s="99"/>
      <c r="S228" s="91"/>
      <c r="T228" s="91"/>
      <c r="U228" s="99"/>
      <c r="V228" s="91"/>
      <c r="W228" s="99"/>
      <c r="X228" s="91"/>
      <c r="Y228" s="99"/>
      <c r="Z228" s="91"/>
      <c r="AA228" s="99"/>
      <c r="AB228" s="91"/>
    </row>
    <row r="229" spans="2:28" x14ac:dyDescent="0.3">
      <c r="B229" s="90"/>
      <c r="C229" s="90"/>
      <c r="D229" s="90"/>
      <c r="E229" s="90"/>
      <c r="F229" s="91"/>
      <c r="G229" s="92"/>
      <c r="H229" s="91"/>
      <c r="I229" s="91"/>
      <c r="J229" s="91"/>
      <c r="K229" s="91"/>
      <c r="L229" s="91"/>
      <c r="M229" s="91"/>
      <c r="N229" s="91"/>
      <c r="O229" s="91"/>
      <c r="P229" s="91"/>
      <c r="Q229" s="91"/>
      <c r="R229" s="99"/>
      <c r="S229" s="91"/>
      <c r="T229" s="91"/>
      <c r="U229" s="99"/>
      <c r="V229" s="91"/>
      <c r="W229" s="99"/>
      <c r="X229" s="91"/>
      <c r="Y229" s="99"/>
      <c r="Z229" s="91"/>
      <c r="AA229" s="99"/>
      <c r="AB229" s="91"/>
    </row>
    <row r="230" spans="2:28" x14ac:dyDescent="0.3">
      <c r="B230" s="90"/>
      <c r="C230" s="90"/>
      <c r="D230" s="90"/>
      <c r="E230" s="90"/>
      <c r="F230" s="91"/>
      <c r="G230" s="92"/>
      <c r="H230" s="91"/>
      <c r="I230" s="91"/>
      <c r="J230" s="91"/>
      <c r="K230" s="91"/>
      <c r="L230" s="91"/>
      <c r="M230" s="91"/>
      <c r="N230" s="91"/>
      <c r="O230" s="91"/>
      <c r="P230" s="91"/>
      <c r="Q230" s="91"/>
      <c r="R230" s="99"/>
      <c r="S230" s="91"/>
      <c r="T230" s="91"/>
      <c r="U230" s="99"/>
      <c r="V230" s="91"/>
      <c r="W230" s="99"/>
      <c r="X230" s="91"/>
      <c r="Y230" s="99"/>
      <c r="Z230" s="91"/>
      <c r="AA230" s="99"/>
      <c r="AB230" s="91"/>
    </row>
    <row r="231" spans="2:28" x14ac:dyDescent="0.3">
      <c r="B231" s="90"/>
      <c r="C231" s="90"/>
      <c r="D231" s="90"/>
      <c r="E231" s="90"/>
      <c r="F231" s="91"/>
      <c r="G231" s="92"/>
      <c r="H231" s="91"/>
      <c r="I231" s="91"/>
      <c r="J231" s="91"/>
      <c r="K231" s="91"/>
      <c r="L231" s="91"/>
      <c r="M231" s="91"/>
      <c r="N231" s="91"/>
      <c r="O231" s="91"/>
      <c r="P231" s="91"/>
      <c r="Q231" s="91"/>
      <c r="R231" s="99"/>
      <c r="S231" s="91"/>
      <c r="T231" s="91"/>
      <c r="U231" s="99"/>
      <c r="V231" s="91"/>
      <c r="W231" s="99"/>
      <c r="X231" s="91"/>
      <c r="Y231" s="99"/>
      <c r="Z231" s="91"/>
      <c r="AA231" s="99"/>
      <c r="AB231" s="91"/>
    </row>
    <row r="232" spans="2:28" x14ac:dyDescent="0.3">
      <c r="B232" s="90"/>
      <c r="C232" s="90"/>
      <c r="D232" s="90"/>
      <c r="E232" s="90"/>
      <c r="F232" s="91"/>
      <c r="G232" s="92"/>
      <c r="H232" s="91"/>
      <c r="I232" s="91"/>
      <c r="J232" s="91"/>
      <c r="K232" s="91"/>
      <c r="L232" s="91"/>
      <c r="M232" s="91"/>
      <c r="N232" s="91"/>
      <c r="O232" s="91"/>
      <c r="P232" s="91"/>
      <c r="Q232" s="91"/>
      <c r="R232" s="99"/>
      <c r="S232" s="91"/>
      <c r="T232" s="91"/>
      <c r="U232" s="99"/>
      <c r="V232" s="91"/>
      <c r="W232" s="99"/>
      <c r="X232" s="91"/>
      <c r="Y232" s="99"/>
      <c r="Z232" s="91"/>
      <c r="AA232" s="99"/>
      <c r="AB232" s="91"/>
    </row>
    <row r="233" spans="2:28" x14ac:dyDescent="0.3">
      <c r="B233" s="90"/>
      <c r="C233" s="90"/>
      <c r="D233" s="90"/>
      <c r="E233" s="90"/>
      <c r="F233" s="91"/>
      <c r="G233" s="92"/>
      <c r="H233" s="91"/>
      <c r="I233" s="91"/>
      <c r="J233" s="91"/>
      <c r="K233" s="91"/>
      <c r="L233" s="91"/>
      <c r="M233" s="91"/>
      <c r="N233" s="91"/>
      <c r="O233" s="91"/>
      <c r="P233" s="91"/>
      <c r="Q233" s="91"/>
      <c r="R233" s="99"/>
      <c r="S233" s="91"/>
      <c r="T233" s="91"/>
      <c r="U233" s="99"/>
      <c r="V233" s="91"/>
      <c r="W233" s="99"/>
      <c r="X233" s="91"/>
      <c r="Y233" s="99"/>
      <c r="Z233" s="91"/>
      <c r="AA233" s="99"/>
      <c r="AB233" s="91"/>
    </row>
    <row r="234" spans="2:28" x14ac:dyDescent="0.3">
      <c r="B234" s="90"/>
      <c r="C234" s="90"/>
      <c r="D234" s="90"/>
      <c r="E234" s="90"/>
      <c r="F234" s="91"/>
      <c r="G234" s="92"/>
      <c r="H234" s="91"/>
      <c r="I234" s="91"/>
      <c r="J234" s="91"/>
      <c r="K234" s="91"/>
      <c r="L234" s="91"/>
      <c r="M234" s="91"/>
      <c r="N234" s="91"/>
      <c r="O234" s="91"/>
      <c r="P234" s="91"/>
      <c r="Q234" s="91"/>
      <c r="R234" s="99"/>
      <c r="S234" s="91"/>
      <c r="T234" s="91"/>
      <c r="U234" s="99"/>
      <c r="V234" s="91"/>
      <c r="W234" s="99"/>
      <c r="X234" s="91"/>
      <c r="Y234" s="99"/>
      <c r="Z234" s="91"/>
      <c r="AA234" s="99"/>
      <c r="AB234" s="91"/>
    </row>
    <row r="235" spans="2:28" x14ac:dyDescent="0.3">
      <c r="B235" s="90"/>
      <c r="C235" s="90"/>
      <c r="D235" s="90"/>
      <c r="E235" s="90"/>
      <c r="F235" s="91"/>
      <c r="G235" s="92"/>
      <c r="H235" s="91"/>
      <c r="I235" s="91"/>
      <c r="J235" s="91"/>
      <c r="K235" s="91"/>
      <c r="L235" s="91"/>
      <c r="M235" s="91"/>
      <c r="N235" s="91"/>
      <c r="O235" s="91"/>
      <c r="P235" s="91"/>
      <c r="Q235" s="91"/>
      <c r="R235" s="99"/>
      <c r="S235" s="91"/>
      <c r="T235" s="91"/>
      <c r="U235" s="99"/>
      <c r="V235" s="91"/>
      <c r="W235" s="99"/>
      <c r="X235" s="91"/>
      <c r="Y235" s="99"/>
      <c r="Z235" s="91"/>
      <c r="AA235" s="99"/>
      <c r="AB235" s="91"/>
    </row>
    <row r="236" spans="2:28" x14ac:dyDescent="0.3">
      <c r="B236" s="90"/>
      <c r="C236" s="90"/>
      <c r="D236" s="90"/>
      <c r="E236" s="90"/>
      <c r="F236" s="91"/>
      <c r="G236" s="92"/>
      <c r="H236" s="91"/>
      <c r="I236" s="91"/>
      <c r="J236" s="91"/>
      <c r="K236" s="91"/>
      <c r="L236" s="91"/>
      <c r="M236" s="91"/>
      <c r="N236" s="91"/>
      <c r="O236" s="91"/>
      <c r="P236" s="91"/>
      <c r="Q236" s="91"/>
      <c r="R236" s="99"/>
      <c r="S236" s="91"/>
      <c r="T236" s="91"/>
      <c r="U236" s="99"/>
      <c r="V236" s="91"/>
      <c r="W236" s="99"/>
      <c r="X236" s="91"/>
      <c r="Y236" s="99"/>
      <c r="Z236" s="91"/>
      <c r="AA236" s="99"/>
      <c r="AB236" s="91"/>
    </row>
    <row r="237" spans="2:28" x14ac:dyDescent="0.3">
      <c r="B237" s="90"/>
      <c r="C237" s="90"/>
      <c r="D237" s="90"/>
      <c r="E237" s="90"/>
      <c r="F237" s="91"/>
      <c r="G237" s="92"/>
      <c r="H237" s="91"/>
      <c r="I237" s="91"/>
      <c r="J237" s="91"/>
      <c r="K237" s="91"/>
      <c r="L237" s="91"/>
      <c r="M237" s="91"/>
      <c r="N237" s="91"/>
      <c r="O237" s="91"/>
      <c r="P237" s="91"/>
      <c r="Q237" s="91"/>
      <c r="R237" s="99"/>
      <c r="S237" s="91"/>
      <c r="T237" s="91"/>
      <c r="U237" s="99"/>
      <c r="V237" s="91"/>
      <c r="W237" s="99"/>
      <c r="X237" s="91"/>
      <c r="Y237" s="99"/>
      <c r="Z237" s="91"/>
      <c r="AA237" s="99"/>
      <c r="AB237" s="91"/>
    </row>
    <row r="238" spans="2:28" x14ac:dyDescent="0.3">
      <c r="B238" s="90"/>
      <c r="C238" s="90"/>
      <c r="D238" s="90"/>
      <c r="E238" s="90"/>
      <c r="F238" s="91"/>
      <c r="G238" s="92"/>
      <c r="H238" s="91"/>
      <c r="I238" s="91"/>
      <c r="J238" s="91"/>
      <c r="K238" s="91"/>
      <c r="L238" s="91"/>
      <c r="M238" s="91"/>
      <c r="N238" s="91"/>
      <c r="O238" s="91"/>
      <c r="P238" s="91"/>
      <c r="Q238" s="91"/>
      <c r="R238" s="99"/>
      <c r="S238" s="91"/>
      <c r="T238" s="91"/>
      <c r="U238" s="99"/>
      <c r="V238" s="91"/>
      <c r="W238" s="99"/>
      <c r="X238" s="91"/>
      <c r="Y238" s="99"/>
      <c r="Z238" s="91"/>
      <c r="AA238" s="99"/>
      <c r="AB238" s="91"/>
    </row>
    <row r="239" spans="2:28" x14ac:dyDescent="0.3">
      <c r="B239" s="90"/>
      <c r="C239" s="90"/>
      <c r="D239" s="90"/>
      <c r="E239" s="90"/>
      <c r="F239" s="91"/>
      <c r="G239" s="92"/>
      <c r="H239" s="91"/>
      <c r="I239" s="91"/>
      <c r="J239" s="91"/>
      <c r="K239" s="91"/>
      <c r="L239" s="91"/>
      <c r="M239" s="91"/>
      <c r="N239" s="91"/>
      <c r="O239" s="91"/>
      <c r="P239" s="91"/>
      <c r="Q239" s="91"/>
      <c r="R239" s="99"/>
      <c r="S239" s="91"/>
      <c r="T239" s="91"/>
      <c r="U239" s="99"/>
      <c r="V239" s="91"/>
      <c r="W239" s="99"/>
      <c r="X239" s="91"/>
      <c r="Y239" s="99"/>
      <c r="Z239" s="91"/>
      <c r="AA239" s="99"/>
      <c r="AB239" s="91"/>
    </row>
    <row r="240" spans="2:28" x14ac:dyDescent="0.3">
      <c r="B240" s="90"/>
      <c r="C240" s="90"/>
      <c r="D240" s="90"/>
      <c r="E240" s="90"/>
      <c r="F240" s="91"/>
      <c r="G240" s="92"/>
      <c r="H240" s="91"/>
      <c r="I240" s="91"/>
      <c r="J240" s="91"/>
      <c r="K240" s="91"/>
      <c r="L240" s="91"/>
      <c r="M240" s="91"/>
      <c r="N240" s="91"/>
      <c r="O240" s="91"/>
      <c r="P240" s="91"/>
      <c r="Q240" s="91"/>
      <c r="R240" s="99"/>
      <c r="S240" s="91"/>
      <c r="T240" s="91"/>
      <c r="U240" s="99"/>
      <c r="V240" s="91"/>
      <c r="W240" s="99"/>
      <c r="X240" s="91"/>
      <c r="Y240" s="99"/>
      <c r="Z240" s="91"/>
      <c r="AA240" s="99"/>
      <c r="AB240" s="91"/>
    </row>
    <row r="241" spans="2:28" x14ac:dyDescent="0.3">
      <c r="B241" s="90"/>
      <c r="C241" s="90"/>
      <c r="D241" s="90"/>
      <c r="E241" s="90"/>
      <c r="F241" s="91"/>
      <c r="G241" s="92"/>
      <c r="H241" s="91"/>
      <c r="I241" s="91"/>
      <c r="J241" s="91"/>
      <c r="K241" s="91"/>
      <c r="L241" s="91"/>
      <c r="M241" s="91"/>
      <c r="N241" s="91"/>
      <c r="O241" s="91"/>
      <c r="P241" s="91"/>
      <c r="Q241" s="91"/>
      <c r="R241" s="99"/>
      <c r="S241" s="91"/>
      <c r="T241" s="91"/>
      <c r="U241" s="99"/>
      <c r="V241" s="91"/>
      <c r="W241" s="99"/>
      <c r="X241" s="91"/>
      <c r="Y241" s="99"/>
      <c r="Z241" s="91"/>
      <c r="AA241" s="99"/>
      <c r="AB241" s="91"/>
    </row>
    <row r="242" spans="2:28" x14ac:dyDescent="0.3">
      <c r="B242" s="90"/>
      <c r="C242" s="90"/>
      <c r="D242" s="90"/>
      <c r="E242" s="90"/>
      <c r="F242" s="91"/>
      <c r="G242" s="92"/>
      <c r="H242" s="91"/>
      <c r="I242" s="91"/>
      <c r="J242" s="91"/>
      <c r="K242" s="91"/>
      <c r="L242" s="91"/>
      <c r="M242" s="91"/>
      <c r="N242" s="91"/>
      <c r="O242" s="91"/>
      <c r="P242" s="91"/>
      <c r="Q242" s="91"/>
      <c r="R242" s="99"/>
      <c r="S242" s="91"/>
      <c r="T242" s="91"/>
      <c r="U242" s="99"/>
      <c r="V242" s="91"/>
      <c r="W242" s="99"/>
      <c r="X242" s="91"/>
      <c r="Y242" s="99"/>
      <c r="Z242" s="91"/>
      <c r="AA242" s="99"/>
      <c r="AB242" s="91"/>
    </row>
    <row r="243" spans="2:28" x14ac:dyDescent="0.3">
      <c r="B243" s="90"/>
      <c r="C243" s="90"/>
      <c r="D243" s="90"/>
      <c r="E243" s="90"/>
      <c r="F243" s="91"/>
      <c r="G243" s="92"/>
      <c r="H243" s="91"/>
      <c r="I243" s="91"/>
      <c r="J243" s="91"/>
      <c r="K243" s="91"/>
      <c r="L243" s="91"/>
      <c r="M243" s="91"/>
      <c r="N243" s="91"/>
      <c r="O243" s="91"/>
      <c r="P243" s="91"/>
      <c r="Q243" s="91"/>
      <c r="R243" s="99"/>
      <c r="S243" s="91"/>
      <c r="T243" s="91"/>
      <c r="U243" s="99"/>
      <c r="V243" s="91"/>
      <c r="W243" s="99"/>
      <c r="X243" s="91"/>
      <c r="Y243" s="99"/>
      <c r="Z243" s="91"/>
      <c r="AA243" s="99"/>
      <c r="AB243" s="91"/>
    </row>
    <row r="244" spans="2:28" x14ac:dyDescent="0.3">
      <c r="B244" s="90"/>
      <c r="C244" s="90"/>
      <c r="D244" s="90"/>
      <c r="E244" s="90"/>
      <c r="F244" s="91"/>
      <c r="G244" s="92"/>
      <c r="H244" s="91"/>
      <c r="I244" s="91"/>
      <c r="J244" s="91"/>
      <c r="K244" s="91"/>
      <c r="L244" s="91"/>
      <c r="M244" s="91"/>
      <c r="N244" s="91"/>
      <c r="O244" s="91"/>
      <c r="P244" s="91"/>
      <c r="Q244" s="91"/>
      <c r="R244" s="99"/>
      <c r="S244" s="91"/>
      <c r="T244" s="91"/>
      <c r="U244" s="99"/>
      <c r="V244" s="91"/>
      <c r="W244" s="99"/>
      <c r="X244" s="91"/>
      <c r="Y244" s="99"/>
      <c r="Z244" s="91"/>
      <c r="AA244" s="99"/>
      <c r="AB244" s="91"/>
    </row>
    <row r="245" spans="2:28" x14ac:dyDescent="0.3">
      <c r="B245" s="90"/>
      <c r="C245" s="90"/>
      <c r="D245" s="90"/>
      <c r="E245" s="90"/>
      <c r="F245" s="91"/>
      <c r="G245" s="92"/>
      <c r="H245" s="91"/>
      <c r="I245" s="91"/>
      <c r="J245" s="91"/>
      <c r="K245" s="91"/>
      <c r="L245" s="91"/>
      <c r="M245" s="91"/>
      <c r="N245" s="91"/>
      <c r="O245" s="91"/>
      <c r="P245" s="91"/>
      <c r="Q245" s="91"/>
      <c r="R245" s="99"/>
      <c r="S245" s="91"/>
      <c r="T245" s="91"/>
      <c r="U245" s="99"/>
      <c r="V245" s="91"/>
      <c r="W245" s="99"/>
      <c r="X245" s="91"/>
      <c r="Y245" s="99"/>
      <c r="Z245" s="91"/>
      <c r="AA245" s="99"/>
      <c r="AB245" s="91"/>
    </row>
    <row r="246" spans="2:28" x14ac:dyDescent="0.3">
      <c r="B246" s="90"/>
      <c r="C246" s="90"/>
      <c r="D246" s="90"/>
      <c r="E246" s="90"/>
      <c r="F246" s="91"/>
      <c r="G246" s="92"/>
      <c r="H246" s="91"/>
      <c r="I246" s="91"/>
      <c r="J246" s="91"/>
      <c r="K246" s="91"/>
      <c r="L246" s="91"/>
      <c r="M246" s="91"/>
      <c r="N246" s="91"/>
      <c r="O246" s="91"/>
      <c r="P246" s="91"/>
      <c r="Q246" s="91"/>
      <c r="R246" s="99"/>
      <c r="S246" s="91"/>
      <c r="T246" s="91"/>
      <c r="U246" s="99"/>
      <c r="V246" s="91"/>
      <c r="W246" s="99"/>
      <c r="X246" s="91"/>
      <c r="Y246" s="99"/>
      <c r="Z246" s="91"/>
      <c r="AA246" s="99"/>
      <c r="AB246" s="91"/>
    </row>
    <row r="247" spans="2:28" x14ac:dyDescent="0.3">
      <c r="B247" s="90"/>
      <c r="C247" s="90"/>
      <c r="D247" s="90"/>
      <c r="E247" s="90"/>
      <c r="F247" s="91"/>
      <c r="G247" s="92"/>
      <c r="H247" s="91"/>
      <c r="I247" s="91"/>
      <c r="J247" s="91"/>
      <c r="K247" s="91"/>
      <c r="L247" s="91"/>
      <c r="M247" s="91"/>
      <c r="N247" s="91"/>
      <c r="O247" s="91"/>
      <c r="P247" s="91"/>
      <c r="Q247" s="91"/>
      <c r="R247" s="99"/>
      <c r="S247" s="91"/>
      <c r="T247" s="91"/>
      <c r="U247" s="99"/>
      <c r="V247" s="91"/>
      <c r="W247" s="99"/>
      <c r="X247" s="91"/>
      <c r="Y247" s="99"/>
      <c r="Z247" s="91"/>
      <c r="AA247" s="99"/>
      <c r="AB247" s="91"/>
    </row>
    <row r="248" spans="2:28" x14ac:dyDescent="0.3">
      <c r="B248" s="90"/>
      <c r="C248" s="90"/>
      <c r="D248" s="90"/>
      <c r="E248" s="90"/>
      <c r="F248" s="91"/>
      <c r="G248" s="92"/>
      <c r="H248" s="91"/>
      <c r="I248" s="91"/>
      <c r="J248" s="91"/>
      <c r="K248" s="91"/>
      <c r="L248" s="91"/>
      <c r="M248" s="91"/>
      <c r="N248" s="91"/>
      <c r="O248" s="91"/>
      <c r="P248" s="91"/>
      <c r="Q248" s="91"/>
      <c r="R248" s="99"/>
      <c r="S248" s="91"/>
      <c r="T248" s="91"/>
      <c r="U248" s="99"/>
      <c r="V248" s="91"/>
      <c r="W248" s="99"/>
      <c r="X248" s="91"/>
      <c r="Y248" s="99"/>
      <c r="Z248" s="91"/>
      <c r="AA248" s="99"/>
      <c r="AB248" s="91"/>
    </row>
    <row r="249" spans="2:28" x14ac:dyDescent="0.3">
      <c r="B249" s="90"/>
      <c r="C249" s="90"/>
      <c r="D249" s="90"/>
      <c r="E249" s="90"/>
      <c r="F249" s="91"/>
      <c r="G249" s="92"/>
      <c r="H249" s="91"/>
      <c r="I249" s="91"/>
      <c r="J249" s="91"/>
      <c r="K249" s="91"/>
      <c r="L249" s="91"/>
      <c r="M249" s="91"/>
      <c r="N249" s="91"/>
      <c r="O249" s="91"/>
      <c r="P249" s="91"/>
      <c r="Q249" s="91"/>
      <c r="R249" s="99"/>
      <c r="S249" s="91"/>
      <c r="T249" s="91"/>
      <c r="U249" s="99"/>
      <c r="V249" s="91"/>
      <c r="W249" s="99"/>
      <c r="X249" s="91"/>
      <c r="Y249" s="99"/>
      <c r="Z249" s="91"/>
      <c r="AA249" s="99"/>
      <c r="AB249" s="91"/>
    </row>
    <row r="250" spans="2:28" x14ac:dyDescent="0.3">
      <c r="B250" s="90"/>
      <c r="C250" s="90"/>
      <c r="D250" s="90"/>
      <c r="E250" s="90"/>
      <c r="F250" s="91"/>
      <c r="G250" s="92"/>
      <c r="H250" s="91"/>
      <c r="I250" s="91"/>
      <c r="J250" s="91"/>
      <c r="K250" s="91"/>
      <c r="L250" s="91"/>
      <c r="M250" s="91"/>
      <c r="N250" s="91"/>
      <c r="O250" s="91"/>
      <c r="P250" s="91"/>
      <c r="Q250" s="91"/>
      <c r="R250" s="99"/>
      <c r="S250" s="91"/>
      <c r="T250" s="91"/>
      <c r="U250" s="99"/>
      <c r="V250" s="91"/>
      <c r="W250" s="99"/>
      <c r="X250" s="91"/>
      <c r="Y250" s="99"/>
      <c r="Z250" s="91"/>
      <c r="AA250" s="99"/>
      <c r="AB250" s="91"/>
    </row>
    <row r="251" spans="2:28" x14ac:dyDescent="0.3">
      <c r="B251" s="90"/>
      <c r="C251" s="90"/>
      <c r="D251" s="90"/>
      <c r="E251" s="90"/>
      <c r="F251" s="91"/>
      <c r="G251" s="92"/>
      <c r="H251" s="91"/>
      <c r="I251" s="91"/>
      <c r="J251" s="91"/>
      <c r="K251" s="91"/>
      <c r="L251" s="91"/>
      <c r="M251" s="91"/>
      <c r="N251" s="91"/>
      <c r="O251" s="91"/>
      <c r="P251" s="91"/>
      <c r="Q251" s="91"/>
      <c r="R251" s="99"/>
      <c r="S251" s="91"/>
      <c r="T251" s="91"/>
      <c r="U251" s="99"/>
      <c r="V251" s="91"/>
      <c r="W251" s="99"/>
      <c r="X251" s="91"/>
      <c r="Y251" s="99"/>
      <c r="Z251" s="91"/>
      <c r="AA251" s="99"/>
      <c r="AB251" s="91"/>
    </row>
    <row r="252" spans="2:28" x14ac:dyDescent="0.3">
      <c r="B252" s="90"/>
      <c r="C252" s="90"/>
      <c r="D252" s="90"/>
      <c r="E252" s="90"/>
      <c r="F252" s="91"/>
      <c r="G252" s="92"/>
      <c r="H252" s="91"/>
      <c r="I252" s="91"/>
      <c r="J252" s="91"/>
      <c r="K252" s="91"/>
      <c r="L252" s="91"/>
      <c r="M252" s="91"/>
      <c r="N252" s="91"/>
      <c r="O252" s="91"/>
      <c r="P252" s="91"/>
      <c r="Q252" s="91"/>
      <c r="R252" s="99"/>
      <c r="S252" s="91"/>
      <c r="T252" s="91"/>
      <c r="U252" s="99"/>
      <c r="V252" s="91"/>
      <c r="W252" s="99"/>
      <c r="X252" s="91"/>
      <c r="Y252" s="99"/>
      <c r="Z252" s="91"/>
      <c r="AA252" s="99"/>
      <c r="AB252" s="91"/>
    </row>
    <row r="253" spans="2:28" x14ac:dyDescent="0.3">
      <c r="B253" s="90"/>
      <c r="C253" s="90"/>
      <c r="D253" s="90"/>
      <c r="E253" s="90"/>
      <c r="F253" s="91"/>
      <c r="G253" s="92"/>
      <c r="H253" s="91"/>
      <c r="I253" s="91"/>
      <c r="J253" s="91"/>
      <c r="K253" s="91"/>
      <c r="L253" s="91"/>
      <c r="M253" s="91"/>
      <c r="N253" s="91"/>
      <c r="O253" s="91"/>
      <c r="P253" s="91"/>
      <c r="Q253" s="91"/>
      <c r="R253" s="99"/>
      <c r="S253" s="91"/>
      <c r="T253" s="91"/>
      <c r="U253" s="99"/>
      <c r="V253" s="91"/>
      <c r="W253" s="99"/>
      <c r="X253" s="91"/>
      <c r="Y253" s="99"/>
      <c r="Z253" s="91"/>
      <c r="AA253" s="99"/>
      <c r="AB253" s="91"/>
    </row>
    <row r="254" spans="2:28" x14ac:dyDescent="0.3">
      <c r="B254" s="90"/>
      <c r="C254" s="90"/>
      <c r="D254" s="90"/>
      <c r="E254" s="90"/>
      <c r="F254" s="91"/>
      <c r="G254" s="92"/>
      <c r="H254" s="91"/>
      <c r="I254" s="91"/>
      <c r="J254" s="91"/>
      <c r="K254" s="91"/>
      <c r="L254" s="91"/>
      <c r="M254" s="91"/>
      <c r="N254" s="91"/>
      <c r="O254" s="91"/>
      <c r="P254" s="91"/>
      <c r="Q254" s="91"/>
      <c r="R254" s="99"/>
      <c r="S254" s="91"/>
      <c r="T254" s="91"/>
      <c r="U254" s="99"/>
      <c r="V254" s="91"/>
      <c r="W254" s="99"/>
      <c r="X254" s="91"/>
      <c r="Y254" s="99"/>
      <c r="Z254" s="91"/>
      <c r="AA254" s="99"/>
      <c r="AB254" s="91"/>
    </row>
    <row r="255" spans="2:28" x14ac:dyDescent="0.3">
      <c r="B255" s="90"/>
      <c r="C255" s="90"/>
      <c r="D255" s="90"/>
      <c r="E255" s="90"/>
      <c r="F255" s="91"/>
      <c r="G255" s="92"/>
      <c r="H255" s="91"/>
      <c r="I255" s="91"/>
      <c r="J255" s="91"/>
      <c r="K255" s="91"/>
      <c r="L255" s="91"/>
      <c r="M255" s="91"/>
      <c r="N255" s="91"/>
      <c r="O255" s="91"/>
      <c r="P255" s="91"/>
      <c r="Q255" s="91"/>
      <c r="R255" s="99"/>
      <c r="S255" s="91"/>
      <c r="T255" s="91"/>
      <c r="U255" s="99"/>
      <c r="V255" s="91"/>
      <c r="W255" s="99"/>
      <c r="X255" s="91"/>
      <c r="Y255" s="99"/>
      <c r="Z255" s="91"/>
      <c r="AA255" s="99"/>
      <c r="AB255" s="91"/>
    </row>
    <row r="256" spans="2:28" x14ac:dyDescent="0.3">
      <c r="B256" s="90"/>
      <c r="C256" s="90"/>
      <c r="D256" s="90"/>
      <c r="E256" s="90"/>
      <c r="F256" s="91"/>
      <c r="G256" s="92"/>
      <c r="H256" s="91"/>
      <c r="I256" s="91"/>
      <c r="J256" s="91"/>
      <c r="K256" s="91"/>
      <c r="L256" s="91"/>
      <c r="M256" s="91"/>
      <c r="N256" s="91"/>
      <c r="O256" s="91"/>
      <c r="P256" s="91"/>
      <c r="Q256" s="91"/>
      <c r="R256" s="99"/>
      <c r="S256" s="91"/>
      <c r="T256" s="91"/>
      <c r="U256" s="99"/>
      <c r="V256" s="91"/>
      <c r="W256" s="99"/>
      <c r="X256" s="91"/>
      <c r="Y256" s="99"/>
      <c r="Z256" s="91"/>
      <c r="AA256" s="99"/>
      <c r="AB256" s="91"/>
    </row>
    <row r="257" spans="2:28" x14ac:dyDescent="0.3">
      <c r="B257" s="90"/>
      <c r="C257" s="90"/>
      <c r="D257" s="90"/>
      <c r="E257" s="90"/>
      <c r="F257" s="91"/>
      <c r="G257" s="92"/>
      <c r="H257" s="91"/>
      <c r="I257" s="91"/>
      <c r="J257" s="91"/>
      <c r="K257" s="91"/>
      <c r="L257" s="91"/>
      <c r="M257" s="91"/>
      <c r="N257" s="91"/>
      <c r="O257" s="91"/>
      <c r="P257" s="91"/>
      <c r="Q257" s="91"/>
      <c r="R257" s="99"/>
      <c r="S257" s="91"/>
      <c r="T257" s="91"/>
      <c r="U257" s="99"/>
      <c r="V257" s="91"/>
      <c r="W257" s="99"/>
      <c r="X257" s="91"/>
      <c r="Y257" s="99"/>
      <c r="Z257" s="91"/>
      <c r="AA257" s="99"/>
      <c r="AB257" s="91"/>
    </row>
    <row r="258" spans="2:28" x14ac:dyDescent="0.3">
      <c r="B258" s="90"/>
      <c r="C258" s="90"/>
      <c r="D258" s="90"/>
      <c r="E258" s="90"/>
      <c r="F258" s="91"/>
      <c r="G258" s="92"/>
      <c r="H258" s="91"/>
      <c r="I258" s="91"/>
      <c r="J258" s="91"/>
      <c r="K258" s="91"/>
      <c r="L258" s="91"/>
      <c r="M258" s="91"/>
      <c r="N258" s="91"/>
      <c r="O258" s="91"/>
      <c r="P258" s="91"/>
      <c r="Q258" s="91"/>
      <c r="R258" s="99"/>
      <c r="S258" s="91"/>
      <c r="T258" s="91"/>
      <c r="U258" s="99"/>
      <c r="V258" s="91"/>
      <c r="W258" s="99"/>
      <c r="X258" s="91"/>
      <c r="Y258" s="99"/>
      <c r="Z258" s="91"/>
      <c r="AA258" s="99"/>
      <c r="AB258" s="91"/>
    </row>
    <row r="259" spans="2:28" x14ac:dyDescent="0.3">
      <c r="B259" s="90"/>
      <c r="C259" s="90"/>
      <c r="D259" s="90"/>
      <c r="E259" s="90"/>
      <c r="F259" s="91"/>
      <c r="G259" s="92"/>
      <c r="H259" s="91"/>
      <c r="I259" s="91"/>
      <c r="J259" s="91"/>
      <c r="K259" s="91"/>
      <c r="L259" s="91"/>
      <c r="M259" s="91"/>
      <c r="N259" s="91"/>
      <c r="O259" s="91"/>
      <c r="P259" s="91"/>
      <c r="Q259" s="91"/>
      <c r="R259" s="99"/>
      <c r="S259" s="91"/>
      <c r="T259" s="91"/>
      <c r="U259" s="99"/>
      <c r="V259" s="91"/>
      <c r="W259" s="99"/>
      <c r="X259" s="91"/>
      <c r="Y259" s="99"/>
      <c r="Z259" s="91"/>
      <c r="AA259" s="99"/>
      <c r="AB259" s="91"/>
    </row>
    <row r="260" spans="2:28" x14ac:dyDescent="0.3">
      <c r="B260" s="90"/>
      <c r="C260" s="90"/>
      <c r="D260" s="90"/>
      <c r="E260" s="90"/>
      <c r="F260" s="91"/>
      <c r="G260" s="92"/>
      <c r="H260" s="91"/>
      <c r="I260" s="91"/>
      <c r="J260" s="91"/>
      <c r="K260" s="91"/>
      <c r="L260" s="91"/>
      <c r="M260" s="91"/>
      <c r="N260" s="91"/>
      <c r="O260" s="91"/>
      <c r="P260" s="91"/>
      <c r="Q260" s="91"/>
      <c r="R260" s="99"/>
      <c r="S260" s="91"/>
      <c r="T260" s="91"/>
      <c r="U260" s="99"/>
      <c r="V260" s="91"/>
      <c r="W260" s="99"/>
      <c r="X260" s="91"/>
      <c r="Y260" s="99"/>
      <c r="Z260" s="91"/>
      <c r="AA260" s="99"/>
      <c r="AB260" s="91"/>
    </row>
    <row r="261" spans="2:28" x14ac:dyDescent="0.3">
      <c r="B261" s="90"/>
      <c r="C261" s="90"/>
      <c r="D261" s="90"/>
      <c r="E261" s="90"/>
      <c r="F261" s="91"/>
      <c r="G261" s="92"/>
      <c r="H261" s="91"/>
      <c r="I261" s="91"/>
      <c r="J261" s="91"/>
      <c r="K261" s="91"/>
      <c r="L261" s="91"/>
      <c r="M261" s="91"/>
      <c r="N261" s="91"/>
      <c r="O261" s="91"/>
      <c r="P261" s="91"/>
      <c r="Q261" s="91"/>
      <c r="R261" s="99"/>
      <c r="S261" s="91"/>
      <c r="T261" s="91"/>
      <c r="U261" s="99"/>
      <c r="V261" s="91"/>
      <c r="W261" s="99"/>
      <c r="X261" s="91"/>
      <c r="Y261" s="99"/>
      <c r="Z261" s="91"/>
      <c r="AA261" s="99"/>
      <c r="AB261" s="91"/>
    </row>
    <row r="262" spans="2:28" x14ac:dyDescent="0.3">
      <c r="B262" s="90"/>
      <c r="C262" s="90"/>
      <c r="D262" s="90"/>
      <c r="E262" s="90"/>
      <c r="F262" s="91"/>
      <c r="G262" s="92"/>
      <c r="H262" s="91"/>
      <c r="I262" s="91"/>
      <c r="J262" s="91"/>
      <c r="K262" s="91"/>
      <c r="L262" s="91"/>
      <c r="M262" s="91"/>
      <c r="N262" s="91"/>
      <c r="O262" s="91"/>
      <c r="P262" s="91"/>
      <c r="Q262" s="91"/>
      <c r="R262" s="99"/>
      <c r="S262" s="91"/>
      <c r="T262" s="91"/>
      <c r="U262" s="99"/>
      <c r="V262" s="91"/>
      <c r="W262" s="99"/>
      <c r="X262" s="91"/>
      <c r="Y262" s="99"/>
      <c r="Z262" s="91"/>
      <c r="AA262" s="99"/>
      <c r="AB262" s="91"/>
    </row>
    <row r="263" spans="2:28" x14ac:dyDescent="0.3">
      <c r="B263" s="90"/>
      <c r="C263" s="90"/>
      <c r="D263" s="90"/>
      <c r="E263" s="90"/>
      <c r="F263" s="91"/>
      <c r="G263" s="92"/>
      <c r="H263" s="91"/>
      <c r="I263" s="91"/>
      <c r="J263" s="91"/>
      <c r="K263" s="91"/>
      <c r="L263" s="91"/>
      <c r="M263" s="91"/>
      <c r="N263" s="91"/>
      <c r="O263" s="91"/>
      <c r="P263" s="91"/>
      <c r="Q263" s="91"/>
      <c r="R263" s="99"/>
      <c r="S263" s="91"/>
      <c r="T263" s="91"/>
      <c r="U263" s="99"/>
      <c r="V263" s="91"/>
      <c r="W263" s="99"/>
      <c r="X263" s="91"/>
      <c r="Y263" s="99"/>
      <c r="Z263" s="91"/>
      <c r="AA263" s="99"/>
      <c r="AB263" s="91"/>
    </row>
    <row r="264" spans="2:28" x14ac:dyDescent="0.3">
      <c r="B264" s="90"/>
      <c r="C264" s="90"/>
      <c r="D264" s="90"/>
      <c r="E264" s="90"/>
      <c r="F264" s="91"/>
      <c r="G264" s="92"/>
      <c r="H264" s="91"/>
      <c r="I264" s="91"/>
      <c r="J264" s="91"/>
      <c r="K264" s="91"/>
      <c r="L264" s="91"/>
      <c r="M264" s="91"/>
      <c r="N264" s="91"/>
      <c r="O264" s="91"/>
      <c r="P264" s="91"/>
      <c r="Q264" s="91"/>
      <c r="R264" s="99"/>
      <c r="S264" s="91"/>
      <c r="T264" s="91"/>
      <c r="U264" s="99"/>
      <c r="V264" s="91"/>
      <c r="W264" s="99"/>
      <c r="X264" s="91"/>
      <c r="Y264" s="99"/>
      <c r="Z264" s="91"/>
      <c r="AA264" s="99"/>
      <c r="AB264" s="91"/>
    </row>
    <row r="265" spans="2:28" x14ac:dyDescent="0.3">
      <c r="B265" s="90"/>
      <c r="C265" s="90"/>
      <c r="D265" s="90"/>
      <c r="E265" s="90"/>
      <c r="F265" s="91"/>
      <c r="G265" s="92"/>
      <c r="H265" s="91"/>
      <c r="I265" s="91"/>
      <c r="J265" s="91"/>
      <c r="K265" s="91"/>
      <c r="L265" s="91"/>
      <c r="M265" s="91"/>
      <c r="N265" s="91"/>
      <c r="O265" s="91"/>
      <c r="P265" s="91"/>
      <c r="Q265" s="91"/>
      <c r="R265" s="99"/>
      <c r="S265" s="91"/>
      <c r="T265" s="91"/>
      <c r="U265" s="99"/>
      <c r="V265" s="91"/>
      <c r="W265" s="99"/>
      <c r="X265" s="91"/>
      <c r="Y265" s="99"/>
      <c r="Z265" s="91"/>
      <c r="AA265" s="99"/>
      <c r="AB265" s="91"/>
    </row>
    <row r="266" spans="2:28" x14ac:dyDescent="0.3">
      <c r="B266" s="90"/>
      <c r="C266" s="90"/>
      <c r="D266" s="90"/>
      <c r="E266" s="90"/>
      <c r="F266" s="91"/>
      <c r="G266" s="92"/>
      <c r="H266" s="91"/>
      <c r="I266" s="91"/>
      <c r="J266" s="91"/>
      <c r="K266" s="91"/>
      <c r="L266" s="91"/>
      <c r="M266" s="91"/>
      <c r="N266" s="91"/>
      <c r="O266" s="91"/>
      <c r="P266" s="91"/>
      <c r="Q266" s="91"/>
      <c r="R266" s="99"/>
      <c r="S266" s="91"/>
      <c r="T266" s="91"/>
      <c r="U266" s="99"/>
      <c r="V266" s="91"/>
      <c r="W266" s="99"/>
      <c r="X266" s="91"/>
      <c r="Y266" s="99"/>
      <c r="Z266" s="91"/>
      <c r="AA266" s="99"/>
      <c r="AB266" s="91"/>
    </row>
    <row r="267" spans="2:28" x14ac:dyDescent="0.3">
      <c r="B267" s="90"/>
      <c r="C267" s="90"/>
      <c r="D267" s="90"/>
      <c r="E267" s="90"/>
      <c r="F267" s="91"/>
      <c r="G267" s="92"/>
      <c r="H267" s="91"/>
      <c r="I267" s="91"/>
      <c r="J267" s="91"/>
      <c r="K267" s="91"/>
      <c r="L267" s="91"/>
      <c r="M267" s="91"/>
      <c r="N267" s="91"/>
      <c r="O267" s="91"/>
      <c r="P267" s="91"/>
      <c r="Q267" s="91"/>
      <c r="R267" s="99"/>
      <c r="S267" s="91"/>
      <c r="T267" s="91"/>
      <c r="U267" s="99"/>
      <c r="V267" s="91"/>
      <c r="W267" s="99"/>
      <c r="X267" s="91"/>
      <c r="Y267" s="99"/>
      <c r="Z267" s="91"/>
      <c r="AA267" s="99"/>
      <c r="AB267" s="91"/>
    </row>
    <row r="268" spans="2:28" x14ac:dyDescent="0.3">
      <c r="B268" s="90"/>
      <c r="C268" s="90"/>
      <c r="D268" s="90"/>
      <c r="E268" s="90"/>
      <c r="F268" s="91"/>
      <c r="G268" s="92"/>
      <c r="H268" s="91"/>
      <c r="I268" s="91"/>
      <c r="J268" s="91"/>
      <c r="K268" s="91"/>
      <c r="L268" s="91"/>
      <c r="M268" s="91"/>
      <c r="N268" s="91"/>
      <c r="O268" s="91"/>
      <c r="P268" s="91"/>
      <c r="Q268" s="91"/>
      <c r="R268" s="99"/>
      <c r="S268" s="91"/>
      <c r="T268" s="91"/>
      <c r="U268" s="99"/>
      <c r="V268" s="91"/>
      <c r="W268" s="99"/>
      <c r="X268" s="91"/>
      <c r="Y268" s="99"/>
      <c r="Z268" s="91"/>
      <c r="AA268" s="99"/>
      <c r="AB268" s="91"/>
    </row>
    <row r="269" spans="2:28" x14ac:dyDescent="0.3">
      <c r="B269" s="90"/>
      <c r="C269" s="90"/>
      <c r="D269" s="90"/>
      <c r="E269" s="90"/>
      <c r="F269" s="91"/>
      <c r="G269" s="92"/>
      <c r="H269" s="91"/>
      <c r="I269" s="91"/>
      <c r="J269" s="91"/>
      <c r="K269" s="91"/>
      <c r="L269" s="91"/>
      <c r="M269" s="91"/>
      <c r="N269" s="91"/>
      <c r="O269" s="91"/>
      <c r="P269" s="91"/>
      <c r="Q269" s="91"/>
      <c r="R269" s="99"/>
      <c r="S269" s="91"/>
      <c r="T269" s="91"/>
      <c r="U269" s="99"/>
      <c r="V269" s="91"/>
      <c r="W269" s="99"/>
      <c r="X269" s="91"/>
      <c r="Y269" s="99"/>
      <c r="Z269" s="91"/>
      <c r="AA269" s="99"/>
      <c r="AB269" s="91"/>
    </row>
    <row r="270" spans="2:28" x14ac:dyDescent="0.3">
      <c r="B270" s="90"/>
      <c r="C270" s="90"/>
      <c r="D270" s="90"/>
      <c r="E270" s="90"/>
      <c r="F270" s="91"/>
      <c r="G270" s="92"/>
      <c r="H270" s="91"/>
      <c r="I270" s="91"/>
      <c r="J270" s="91"/>
      <c r="K270" s="91"/>
      <c r="L270" s="91"/>
      <c r="M270" s="91"/>
      <c r="N270" s="91"/>
      <c r="O270" s="91"/>
      <c r="P270" s="91"/>
      <c r="Q270" s="91"/>
      <c r="R270" s="99"/>
      <c r="S270" s="91"/>
      <c r="T270" s="91"/>
      <c r="U270" s="99"/>
      <c r="V270" s="91"/>
      <c r="W270" s="99"/>
      <c r="X270" s="91"/>
      <c r="Y270" s="99"/>
      <c r="Z270" s="91"/>
      <c r="AA270" s="99"/>
      <c r="AB270" s="91"/>
    </row>
    <row r="271" spans="2:28" x14ac:dyDescent="0.3">
      <c r="B271" s="90"/>
      <c r="C271" s="90"/>
      <c r="D271" s="90"/>
      <c r="E271" s="90"/>
      <c r="F271" s="91"/>
      <c r="G271" s="92"/>
      <c r="H271" s="91"/>
      <c r="I271" s="91"/>
      <c r="J271" s="91"/>
      <c r="K271" s="91"/>
      <c r="L271" s="91"/>
      <c r="M271" s="91"/>
      <c r="N271" s="91"/>
      <c r="O271" s="91"/>
      <c r="P271" s="91"/>
      <c r="Q271" s="91"/>
      <c r="R271" s="99"/>
      <c r="S271" s="91"/>
      <c r="T271" s="91"/>
      <c r="U271" s="99"/>
      <c r="V271" s="91"/>
      <c r="W271" s="99"/>
      <c r="X271" s="91"/>
      <c r="Y271" s="99"/>
      <c r="Z271" s="91"/>
      <c r="AA271" s="99"/>
      <c r="AB271" s="91"/>
    </row>
    <row r="272" spans="2:28" x14ac:dyDescent="0.3">
      <c r="B272" s="90"/>
      <c r="C272" s="90"/>
      <c r="D272" s="90"/>
      <c r="E272" s="90"/>
      <c r="F272" s="91"/>
      <c r="G272" s="92"/>
      <c r="H272" s="91"/>
      <c r="I272" s="91"/>
      <c r="J272" s="91"/>
      <c r="K272" s="91"/>
      <c r="L272" s="91"/>
      <c r="M272" s="91"/>
      <c r="N272" s="91"/>
      <c r="O272" s="91"/>
      <c r="P272" s="91"/>
      <c r="Q272" s="91"/>
      <c r="R272" s="99"/>
      <c r="S272" s="91"/>
      <c r="T272" s="91"/>
      <c r="U272" s="99"/>
      <c r="V272" s="91"/>
      <c r="W272" s="99"/>
      <c r="X272" s="91"/>
      <c r="Y272" s="99"/>
      <c r="Z272" s="91"/>
      <c r="AA272" s="99"/>
      <c r="AB272" s="91"/>
    </row>
    <row r="273" spans="2:28" x14ac:dyDescent="0.3">
      <c r="B273" s="90"/>
      <c r="C273" s="90"/>
      <c r="D273" s="90"/>
      <c r="E273" s="90"/>
      <c r="F273" s="91"/>
      <c r="G273" s="92"/>
      <c r="H273" s="91"/>
      <c r="I273" s="91"/>
      <c r="J273" s="91"/>
      <c r="K273" s="91"/>
      <c r="L273" s="91"/>
      <c r="M273" s="91"/>
      <c r="N273" s="91"/>
      <c r="O273" s="91"/>
      <c r="P273" s="91"/>
      <c r="Q273" s="91"/>
      <c r="R273" s="99"/>
      <c r="S273" s="91"/>
      <c r="T273" s="91"/>
      <c r="U273" s="99"/>
      <c r="V273" s="91"/>
      <c r="W273" s="99"/>
      <c r="X273" s="91"/>
      <c r="Y273" s="99"/>
      <c r="Z273" s="91"/>
      <c r="AA273" s="99"/>
      <c r="AB273" s="91"/>
    </row>
    <row r="274" spans="2:28" x14ac:dyDescent="0.3">
      <c r="B274" s="90"/>
      <c r="C274" s="90"/>
      <c r="D274" s="90"/>
      <c r="E274" s="90"/>
      <c r="F274" s="91"/>
      <c r="G274" s="92"/>
      <c r="H274" s="91"/>
      <c r="I274" s="91"/>
      <c r="J274" s="91"/>
      <c r="K274" s="91"/>
      <c r="L274" s="91"/>
      <c r="M274" s="91"/>
      <c r="N274" s="91"/>
      <c r="O274" s="91"/>
      <c r="P274" s="91"/>
      <c r="Q274" s="91"/>
      <c r="R274" s="99"/>
      <c r="S274" s="91"/>
      <c r="T274" s="91"/>
      <c r="U274" s="99"/>
      <c r="V274" s="91"/>
      <c r="W274" s="99"/>
      <c r="X274" s="91"/>
      <c r="Y274" s="99"/>
      <c r="Z274" s="91"/>
      <c r="AA274" s="99"/>
      <c r="AB274" s="91"/>
    </row>
    <row r="275" spans="2:28" x14ac:dyDescent="0.3">
      <c r="B275" s="90"/>
      <c r="C275" s="90"/>
      <c r="D275" s="90"/>
      <c r="E275" s="90"/>
      <c r="F275" s="91"/>
      <c r="G275" s="92"/>
      <c r="H275" s="91"/>
      <c r="I275" s="91"/>
      <c r="J275" s="91"/>
      <c r="K275" s="91"/>
      <c r="L275" s="91"/>
      <c r="M275" s="91"/>
      <c r="N275" s="91"/>
      <c r="O275" s="91"/>
      <c r="P275" s="91"/>
      <c r="Q275" s="91"/>
      <c r="R275" s="99"/>
      <c r="S275" s="91"/>
      <c r="T275" s="91"/>
      <c r="U275" s="99"/>
      <c r="V275" s="91"/>
      <c r="W275" s="99"/>
      <c r="X275" s="91"/>
      <c r="Y275" s="99"/>
      <c r="Z275" s="91"/>
      <c r="AA275" s="99"/>
      <c r="AB275" s="91"/>
    </row>
    <row r="276" spans="2:28" x14ac:dyDescent="0.3">
      <c r="B276" s="90"/>
      <c r="C276" s="90"/>
      <c r="D276" s="90"/>
      <c r="E276" s="90"/>
      <c r="F276" s="91"/>
      <c r="G276" s="92"/>
      <c r="H276" s="91"/>
      <c r="I276" s="91"/>
      <c r="J276" s="91"/>
      <c r="K276" s="91"/>
      <c r="L276" s="91"/>
      <c r="M276" s="91"/>
      <c r="N276" s="91"/>
      <c r="O276" s="91"/>
      <c r="P276" s="91"/>
      <c r="Q276" s="91"/>
      <c r="R276" s="99"/>
      <c r="S276" s="91"/>
      <c r="T276" s="91"/>
      <c r="U276" s="99"/>
      <c r="V276" s="91"/>
      <c r="W276" s="99"/>
      <c r="X276" s="91"/>
      <c r="Y276" s="99"/>
      <c r="Z276" s="91"/>
      <c r="AA276" s="99"/>
      <c r="AB276" s="91"/>
    </row>
    <row r="277" spans="2:28" x14ac:dyDescent="0.3">
      <c r="B277" s="90"/>
      <c r="C277" s="90"/>
      <c r="D277" s="90"/>
      <c r="E277" s="90"/>
      <c r="F277" s="91"/>
      <c r="G277" s="92"/>
      <c r="H277" s="91"/>
      <c r="I277" s="91"/>
      <c r="J277" s="91"/>
      <c r="K277" s="91"/>
      <c r="L277" s="91"/>
      <c r="M277" s="91"/>
      <c r="N277" s="91"/>
      <c r="O277" s="91"/>
      <c r="P277" s="91"/>
      <c r="Q277" s="91"/>
      <c r="R277" s="99"/>
      <c r="S277" s="91"/>
      <c r="T277" s="91"/>
      <c r="U277" s="99"/>
      <c r="V277" s="91"/>
      <c r="W277" s="99"/>
      <c r="X277" s="91"/>
      <c r="Y277" s="99"/>
      <c r="Z277" s="91"/>
      <c r="AA277" s="99"/>
      <c r="AB277" s="91"/>
    </row>
    <row r="278" spans="2:28" x14ac:dyDescent="0.3">
      <c r="B278" s="90"/>
      <c r="C278" s="90"/>
      <c r="D278" s="90"/>
      <c r="E278" s="90"/>
      <c r="F278" s="91"/>
      <c r="G278" s="92"/>
      <c r="H278" s="91"/>
      <c r="I278" s="91"/>
      <c r="J278" s="91"/>
      <c r="K278" s="91"/>
      <c r="L278" s="91"/>
      <c r="M278" s="91"/>
      <c r="N278" s="91"/>
      <c r="O278" s="91"/>
      <c r="P278" s="91"/>
      <c r="Q278" s="91"/>
      <c r="R278" s="99"/>
      <c r="S278" s="91"/>
      <c r="T278" s="91"/>
      <c r="U278" s="99"/>
      <c r="V278" s="91"/>
      <c r="W278" s="99"/>
      <c r="X278" s="91"/>
      <c r="Y278" s="99"/>
      <c r="Z278" s="91"/>
      <c r="AA278" s="99"/>
      <c r="AB278" s="91"/>
    </row>
    <row r="279" spans="2:28" x14ac:dyDescent="0.3">
      <c r="B279" s="90"/>
      <c r="C279" s="90"/>
      <c r="D279" s="90"/>
      <c r="E279" s="90"/>
      <c r="F279" s="91"/>
      <c r="G279" s="92"/>
      <c r="H279" s="91"/>
      <c r="I279" s="91"/>
      <c r="J279" s="91"/>
      <c r="K279" s="91"/>
      <c r="L279" s="91"/>
      <c r="M279" s="91"/>
      <c r="N279" s="91"/>
      <c r="O279" s="91"/>
      <c r="P279" s="91"/>
      <c r="Q279" s="91"/>
      <c r="R279" s="99"/>
      <c r="S279" s="91"/>
      <c r="T279" s="91"/>
      <c r="U279" s="99"/>
      <c r="V279" s="91"/>
      <c r="W279" s="99"/>
      <c r="X279" s="91"/>
      <c r="Y279" s="99"/>
      <c r="Z279" s="91"/>
      <c r="AA279" s="99"/>
      <c r="AB279" s="91"/>
    </row>
    <row r="280" spans="2:28" x14ac:dyDescent="0.3">
      <c r="B280" s="90"/>
      <c r="C280" s="90"/>
      <c r="D280" s="90"/>
      <c r="E280" s="90"/>
      <c r="F280" s="91"/>
      <c r="G280" s="92"/>
      <c r="H280" s="91"/>
      <c r="I280" s="91"/>
      <c r="J280" s="91"/>
      <c r="K280" s="91"/>
      <c r="L280" s="91"/>
      <c r="M280" s="91"/>
      <c r="N280" s="91"/>
      <c r="O280" s="91"/>
      <c r="P280" s="91"/>
      <c r="Q280" s="91"/>
      <c r="R280" s="99"/>
      <c r="S280" s="91"/>
      <c r="T280" s="91"/>
      <c r="U280" s="99"/>
      <c r="V280" s="91"/>
      <c r="W280" s="99"/>
      <c r="X280" s="91"/>
      <c r="Y280" s="99"/>
      <c r="Z280" s="91"/>
      <c r="AA280" s="99"/>
      <c r="AB280" s="91"/>
    </row>
    <row r="281" spans="2:28" x14ac:dyDescent="0.3">
      <c r="B281" s="90"/>
      <c r="C281" s="90"/>
      <c r="D281" s="90"/>
      <c r="E281" s="90"/>
      <c r="F281" s="91"/>
      <c r="G281" s="92"/>
      <c r="H281" s="91"/>
      <c r="I281" s="91"/>
      <c r="J281" s="91"/>
      <c r="K281" s="91"/>
      <c r="L281" s="91"/>
      <c r="M281" s="91"/>
      <c r="N281" s="91"/>
      <c r="O281" s="91"/>
      <c r="P281" s="91"/>
      <c r="Q281" s="91"/>
      <c r="R281" s="99"/>
      <c r="S281" s="91"/>
      <c r="T281" s="91"/>
      <c r="U281" s="99"/>
      <c r="V281" s="91"/>
      <c r="W281" s="99"/>
      <c r="X281" s="91"/>
      <c r="Y281" s="99"/>
      <c r="Z281" s="91"/>
      <c r="AA281" s="99"/>
      <c r="AB281" s="91"/>
    </row>
    <row r="282" spans="2:28" x14ac:dyDescent="0.3">
      <c r="B282" s="90"/>
      <c r="C282" s="90"/>
      <c r="D282" s="90"/>
      <c r="E282" s="90"/>
      <c r="F282" s="91"/>
      <c r="G282" s="92"/>
      <c r="H282" s="91"/>
      <c r="I282" s="91"/>
      <c r="J282" s="91"/>
      <c r="K282" s="91"/>
      <c r="L282" s="91"/>
      <c r="M282" s="91"/>
      <c r="N282" s="91"/>
      <c r="O282" s="91"/>
      <c r="P282" s="91"/>
      <c r="Q282" s="91"/>
      <c r="R282" s="99"/>
      <c r="S282" s="91"/>
      <c r="T282" s="91"/>
      <c r="U282" s="99"/>
      <c r="V282" s="91"/>
      <c r="W282" s="99"/>
      <c r="X282" s="91"/>
      <c r="Y282" s="99"/>
      <c r="Z282" s="91"/>
      <c r="AA282" s="99"/>
      <c r="AB282" s="91"/>
    </row>
    <row r="283" spans="2:28" x14ac:dyDescent="0.3">
      <c r="B283" s="90"/>
      <c r="C283" s="90"/>
      <c r="D283" s="90"/>
      <c r="E283" s="90"/>
      <c r="F283" s="91"/>
      <c r="G283" s="92"/>
      <c r="H283" s="91"/>
      <c r="I283" s="91"/>
      <c r="J283" s="91"/>
      <c r="K283" s="91"/>
      <c r="L283" s="91"/>
      <c r="M283" s="91"/>
      <c r="N283" s="91"/>
      <c r="O283" s="91"/>
      <c r="P283" s="91"/>
      <c r="Q283" s="91"/>
      <c r="R283" s="99"/>
      <c r="S283" s="91"/>
      <c r="T283" s="91"/>
      <c r="U283" s="99"/>
      <c r="V283" s="91"/>
      <c r="W283" s="99"/>
      <c r="X283" s="91"/>
      <c r="Y283" s="99"/>
      <c r="Z283" s="91"/>
      <c r="AA283" s="99"/>
      <c r="AB283" s="91"/>
    </row>
    <row r="284" spans="2:28" x14ac:dyDescent="0.3">
      <c r="B284" s="90"/>
      <c r="C284" s="90"/>
      <c r="D284" s="90"/>
      <c r="E284" s="90"/>
      <c r="F284" s="91"/>
      <c r="G284" s="92"/>
      <c r="H284" s="91"/>
      <c r="I284" s="91"/>
      <c r="J284" s="91"/>
      <c r="K284" s="91"/>
      <c r="L284" s="91"/>
      <c r="M284" s="91"/>
      <c r="N284" s="91"/>
      <c r="O284" s="91"/>
      <c r="P284" s="91"/>
      <c r="Q284" s="91"/>
      <c r="R284" s="99"/>
      <c r="S284" s="91"/>
      <c r="T284" s="91"/>
      <c r="U284" s="99"/>
      <c r="V284" s="91"/>
      <c r="W284" s="99"/>
      <c r="X284" s="91"/>
      <c r="Y284" s="99"/>
      <c r="Z284" s="91"/>
      <c r="AA284" s="99"/>
      <c r="AB284" s="91"/>
    </row>
    <row r="285" spans="2:28" x14ac:dyDescent="0.3">
      <c r="B285" s="90"/>
      <c r="C285" s="90"/>
      <c r="D285" s="90"/>
      <c r="E285" s="90"/>
      <c r="F285" s="91"/>
      <c r="G285" s="92"/>
      <c r="H285" s="91"/>
      <c r="I285" s="91"/>
      <c r="J285" s="91"/>
      <c r="K285" s="91"/>
      <c r="L285" s="91"/>
      <c r="M285" s="91"/>
      <c r="N285" s="91"/>
      <c r="O285" s="91"/>
      <c r="P285" s="91"/>
      <c r="Q285" s="91"/>
      <c r="R285" s="99"/>
      <c r="S285" s="91"/>
      <c r="T285" s="91"/>
      <c r="U285" s="99"/>
      <c r="V285" s="91"/>
      <c r="W285" s="99"/>
      <c r="X285" s="91"/>
      <c r="Y285" s="99"/>
      <c r="Z285" s="91"/>
      <c r="AA285" s="99"/>
      <c r="AB285" s="91"/>
    </row>
    <row r="286" spans="2:28" x14ac:dyDescent="0.3">
      <c r="B286" s="90"/>
      <c r="C286" s="90"/>
      <c r="D286" s="90"/>
      <c r="E286" s="90"/>
      <c r="F286" s="91"/>
      <c r="G286" s="92"/>
      <c r="H286" s="91"/>
      <c r="I286" s="91"/>
      <c r="J286" s="91"/>
      <c r="K286" s="91"/>
      <c r="L286" s="91"/>
      <c r="M286" s="91"/>
      <c r="N286" s="91"/>
      <c r="O286" s="91"/>
      <c r="P286" s="91"/>
      <c r="Q286" s="91"/>
      <c r="R286" s="99"/>
      <c r="S286" s="91"/>
      <c r="T286" s="91"/>
      <c r="U286" s="99"/>
      <c r="V286" s="91"/>
      <c r="W286" s="99"/>
      <c r="X286" s="91"/>
      <c r="Y286" s="99"/>
      <c r="Z286" s="91"/>
      <c r="AA286" s="99"/>
      <c r="AB286" s="91"/>
    </row>
    <row r="287" spans="2:28" x14ac:dyDescent="0.3">
      <c r="B287" s="90"/>
      <c r="C287" s="90"/>
      <c r="D287" s="90"/>
      <c r="E287" s="90"/>
      <c r="F287" s="91"/>
      <c r="G287" s="92"/>
      <c r="H287" s="91"/>
      <c r="I287" s="91"/>
      <c r="J287" s="91"/>
      <c r="K287" s="91"/>
      <c r="L287" s="91"/>
      <c r="M287" s="91"/>
      <c r="N287" s="91"/>
      <c r="O287" s="91"/>
      <c r="P287" s="91"/>
      <c r="Q287" s="91"/>
      <c r="R287" s="99"/>
      <c r="S287" s="91"/>
      <c r="T287" s="91"/>
      <c r="U287" s="99"/>
      <c r="V287" s="91"/>
      <c r="W287" s="99"/>
      <c r="X287" s="91"/>
      <c r="Y287" s="99"/>
      <c r="Z287" s="91"/>
      <c r="AA287" s="99"/>
      <c r="AB287" s="91"/>
    </row>
    <row r="288" spans="2:28" x14ac:dyDescent="0.3">
      <c r="B288" s="90"/>
      <c r="C288" s="90"/>
      <c r="D288" s="90"/>
      <c r="E288" s="90"/>
      <c r="F288" s="91"/>
      <c r="G288" s="92"/>
      <c r="H288" s="91"/>
      <c r="I288" s="91"/>
      <c r="J288" s="91"/>
      <c r="K288" s="91"/>
      <c r="L288" s="91"/>
      <c r="M288" s="91"/>
      <c r="N288" s="91"/>
      <c r="O288" s="91"/>
      <c r="P288" s="91"/>
      <c r="Q288" s="91"/>
      <c r="R288" s="99"/>
      <c r="S288" s="91"/>
      <c r="T288" s="91"/>
      <c r="U288" s="99"/>
      <c r="V288" s="91"/>
      <c r="W288" s="99"/>
      <c r="X288" s="91"/>
      <c r="Y288" s="99"/>
      <c r="Z288" s="91"/>
      <c r="AA288" s="99"/>
      <c r="AB288" s="91"/>
    </row>
    <row r="289" spans="2:28" x14ac:dyDescent="0.3">
      <c r="B289" s="90"/>
      <c r="C289" s="90"/>
      <c r="D289" s="90"/>
      <c r="E289" s="90"/>
      <c r="F289" s="91"/>
      <c r="G289" s="92"/>
      <c r="H289" s="91"/>
      <c r="I289" s="91"/>
      <c r="J289" s="91"/>
      <c r="K289" s="91"/>
      <c r="L289" s="91"/>
      <c r="M289" s="91"/>
      <c r="N289" s="91"/>
      <c r="O289" s="91"/>
      <c r="P289" s="91"/>
      <c r="Q289" s="91"/>
      <c r="R289" s="99"/>
      <c r="S289" s="91"/>
      <c r="T289" s="91"/>
      <c r="U289" s="99"/>
      <c r="V289" s="91"/>
      <c r="W289" s="99"/>
      <c r="X289" s="91"/>
      <c r="Y289" s="99"/>
      <c r="Z289" s="91"/>
      <c r="AA289" s="99"/>
      <c r="AB289" s="91"/>
    </row>
    <row r="290" spans="2:28" x14ac:dyDescent="0.3">
      <c r="B290" s="90"/>
      <c r="C290" s="90"/>
      <c r="D290" s="90"/>
      <c r="E290" s="90"/>
      <c r="F290" s="91"/>
      <c r="G290" s="92"/>
      <c r="H290" s="91"/>
      <c r="I290" s="91"/>
      <c r="J290" s="91"/>
      <c r="K290" s="91"/>
      <c r="L290" s="91"/>
      <c r="M290" s="91"/>
      <c r="N290" s="91"/>
      <c r="O290" s="91"/>
      <c r="P290" s="91"/>
      <c r="Q290" s="91"/>
      <c r="R290" s="99"/>
      <c r="S290" s="91"/>
      <c r="T290" s="91"/>
      <c r="U290" s="99"/>
      <c r="V290" s="91"/>
      <c r="W290" s="99"/>
      <c r="X290" s="91"/>
      <c r="Y290" s="99"/>
      <c r="Z290" s="91"/>
      <c r="AA290" s="99"/>
      <c r="AB290" s="91"/>
    </row>
    <row r="291" spans="2:28" x14ac:dyDescent="0.3">
      <c r="B291" s="90"/>
      <c r="C291" s="90"/>
      <c r="D291" s="90"/>
      <c r="E291" s="90"/>
      <c r="F291" s="91"/>
      <c r="G291" s="92"/>
      <c r="H291" s="91"/>
      <c r="I291" s="91"/>
      <c r="J291" s="91"/>
      <c r="K291" s="91"/>
      <c r="L291" s="91"/>
      <c r="M291" s="91"/>
      <c r="N291" s="91"/>
      <c r="O291" s="91"/>
      <c r="P291" s="91"/>
      <c r="Q291" s="91"/>
      <c r="R291" s="99"/>
      <c r="S291" s="91"/>
      <c r="T291" s="91"/>
      <c r="U291" s="99"/>
      <c r="V291" s="91"/>
      <c r="W291" s="99"/>
      <c r="X291" s="91"/>
      <c r="Y291" s="99"/>
      <c r="Z291" s="91"/>
      <c r="AA291" s="99"/>
      <c r="AB291" s="91"/>
    </row>
    <row r="292" spans="2:28" x14ac:dyDescent="0.3">
      <c r="B292" s="90"/>
      <c r="C292" s="90"/>
      <c r="D292" s="90"/>
      <c r="E292" s="90"/>
      <c r="F292" s="91"/>
      <c r="G292" s="92"/>
      <c r="H292" s="91"/>
      <c r="I292" s="91"/>
      <c r="J292" s="91"/>
      <c r="K292" s="91"/>
      <c r="L292" s="91"/>
      <c r="M292" s="91"/>
      <c r="N292" s="91"/>
      <c r="O292" s="91"/>
      <c r="P292" s="91"/>
      <c r="Q292" s="91"/>
      <c r="R292" s="99"/>
      <c r="S292" s="91"/>
      <c r="T292" s="91"/>
      <c r="U292" s="99"/>
      <c r="V292" s="91"/>
      <c r="W292" s="99"/>
      <c r="X292" s="91"/>
      <c r="Y292" s="99"/>
      <c r="Z292" s="91"/>
      <c r="AA292" s="99"/>
      <c r="AB292" s="91"/>
    </row>
    <row r="293" spans="2:28" x14ac:dyDescent="0.3">
      <c r="B293" s="90"/>
      <c r="C293" s="90"/>
      <c r="D293" s="90"/>
      <c r="E293" s="90"/>
      <c r="F293" s="91"/>
      <c r="G293" s="92"/>
      <c r="H293" s="91"/>
      <c r="I293" s="91"/>
      <c r="J293" s="91"/>
      <c r="K293" s="91"/>
      <c r="L293" s="91"/>
      <c r="M293" s="91"/>
      <c r="N293" s="91"/>
      <c r="O293" s="91"/>
      <c r="P293" s="91"/>
      <c r="Q293" s="91"/>
      <c r="R293" s="99"/>
      <c r="S293" s="91"/>
      <c r="T293" s="91"/>
      <c r="U293" s="99"/>
      <c r="V293" s="91"/>
      <c r="W293" s="99"/>
      <c r="X293" s="91"/>
      <c r="Y293" s="99"/>
      <c r="Z293" s="91"/>
      <c r="AA293" s="99"/>
      <c r="AB293" s="91"/>
    </row>
    <row r="294" spans="2:28" x14ac:dyDescent="0.3">
      <c r="B294" s="90"/>
      <c r="C294" s="90"/>
      <c r="D294" s="90"/>
      <c r="E294" s="90"/>
      <c r="F294" s="91"/>
      <c r="G294" s="92"/>
      <c r="H294" s="91"/>
      <c r="I294" s="91"/>
      <c r="J294" s="91"/>
      <c r="K294" s="91"/>
      <c r="L294" s="91"/>
      <c r="M294" s="91"/>
      <c r="N294" s="91"/>
      <c r="O294" s="91"/>
      <c r="P294" s="91"/>
      <c r="Q294" s="91"/>
      <c r="R294" s="99"/>
      <c r="S294" s="91"/>
      <c r="T294" s="91"/>
      <c r="U294" s="99"/>
      <c r="V294" s="91"/>
      <c r="W294" s="99"/>
      <c r="X294" s="91"/>
      <c r="Y294" s="99"/>
      <c r="Z294" s="91"/>
      <c r="AA294" s="99"/>
      <c r="AB294" s="91"/>
    </row>
    <row r="295" spans="2:28" x14ac:dyDescent="0.3">
      <c r="B295" s="90"/>
      <c r="C295" s="90"/>
      <c r="D295" s="90"/>
      <c r="E295" s="90"/>
      <c r="F295" s="91"/>
      <c r="G295" s="92"/>
      <c r="H295" s="91"/>
      <c r="I295" s="91"/>
      <c r="J295" s="91"/>
      <c r="K295" s="91"/>
      <c r="L295" s="91"/>
      <c r="M295" s="91"/>
      <c r="N295" s="91"/>
      <c r="O295" s="91"/>
      <c r="P295" s="91"/>
      <c r="Q295" s="91"/>
      <c r="R295" s="99"/>
      <c r="S295" s="91"/>
      <c r="T295" s="91"/>
      <c r="U295" s="99"/>
      <c r="V295" s="91"/>
      <c r="W295" s="99"/>
      <c r="X295" s="91"/>
      <c r="Y295" s="99"/>
      <c r="Z295" s="91"/>
      <c r="AA295" s="99"/>
      <c r="AB295" s="91"/>
    </row>
    <row r="296" spans="2:28" x14ac:dyDescent="0.3">
      <c r="B296" s="90"/>
      <c r="C296" s="90"/>
      <c r="D296" s="90"/>
      <c r="E296" s="90"/>
      <c r="F296" s="91"/>
      <c r="G296" s="92"/>
      <c r="H296" s="91"/>
      <c r="I296" s="91"/>
      <c r="J296" s="91"/>
      <c r="K296" s="91"/>
      <c r="L296" s="91"/>
      <c r="M296" s="91"/>
      <c r="N296" s="91"/>
      <c r="O296" s="91"/>
      <c r="P296" s="91"/>
      <c r="Q296" s="91"/>
      <c r="R296" s="99"/>
      <c r="S296" s="91"/>
      <c r="T296" s="91"/>
      <c r="U296" s="99"/>
      <c r="V296" s="91"/>
      <c r="W296" s="99"/>
      <c r="X296" s="91"/>
      <c r="Y296" s="99"/>
      <c r="Z296" s="91"/>
      <c r="AA296" s="99"/>
      <c r="AB296" s="91"/>
    </row>
    <row r="297" spans="2:28" x14ac:dyDescent="0.3">
      <c r="B297" s="90"/>
      <c r="C297" s="90"/>
      <c r="D297" s="90"/>
      <c r="E297" s="90"/>
      <c r="F297" s="91"/>
      <c r="G297" s="92"/>
      <c r="H297" s="91"/>
      <c r="I297" s="91"/>
      <c r="J297" s="91"/>
      <c r="K297" s="91"/>
      <c r="L297" s="91"/>
      <c r="M297" s="91"/>
      <c r="N297" s="91"/>
      <c r="O297" s="91"/>
      <c r="P297" s="91"/>
      <c r="Q297" s="91"/>
      <c r="R297" s="99"/>
      <c r="S297" s="91"/>
      <c r="T297" s="91"/>
      <c r="U297" s="99"/>
      <c r="V297" s="91"/>
      <c r="W297" s="99"/>
      <c r="X297" s="91"/>
      <c r="Y297" s="99"/>
      <c r="Z297" s="91"/>
      <c r="AA297" s="99"/>
      <c r="AB297" s="91"/>
    </row>
    <row r="298" spans="2:28" x14ac:dyDescent="0.3">
      <c r="B298" s="90"/>
      <c r="C298" s="90"/>
      <c r="D298" s="90"/>
      <c r="E298" s="90"/>
      <c r="F298" s="91"/>
      <c r="G298" s="92"/>
      <c r="H298" s="91"/>
      <c r="I298" s="91"/>
      <c r="J298" s="91"/>
      <c r="K298" s="91"/>
      <c r="L298" s="91"/>
      <c r="M298" s="91"/>
      <c r="N298" s="91"/>
      <c r="O298" s="91"/>
      <c r="P298" s="91"/>
      <c r="Q298" s="91"/>
      <c r="R298" s="99"/>
      <c r="S298" s="91"/>
      <c r="T298" s="91"/>
      <c r="U298" s="99"/>
      <c r="V298" s="91"/>
      <c r="W298" s="99"/>
      <c r="X298" s="91"/>
      <c r="Y298" s="99"/>
      <c r="Z298" s="91"/>
      <c r="AA298" s="99"/>
      <c r="AB298" s="91"/>
    </row>
    <row r="299" spans="2:28" x14ac:dyDescent="0.3">
      <c r="B299" s="90"/>
      <c r="C299" s="90"/>
      <c r="D299" s="90"/>
      <c r="E299" s="90"/>
      <c r="F299" s="91"/>
      <c r="G299" s="92"/>
      <c r="H299" s="91"/>
      <c r="I299" s="91"/>
      <c r="J299" s="91"/>
      <c r="K299" s="91"/>
      <c r="L299" s="91"/>
      <c r="M299" s="91"/>
      <c r="N299" s="91"/>
      <c r="O299" s="91"/>
      <c r="P299" s="91"/>
      <c r="Q299" s="91"/>
      <c r="R299" s="99"/>
      <c r="S299" s="91"/>
      <c r="T299" s="91"/>
      <c r="U299" s="99"/>
      <c r="V299" s="91"/>
      <c r="W299" s="99"/>
      <c r="X299" s="91"/>
      <c r="Y299" s="99"/>
      <c r="Z299" s="91"/>
      <c r="AA299" s="99"/>
      <c r="AB299" s="91"/>
    </row>
    <row r="300" spans="2:28" x14ac:dyDescent="0.3">
      <c r="B300" s="90"/>
      <c r="C300" s="90"/>
      <c r="D300" s="90"/>
      <c r="E300" s="90"/>
      <c r="F300" s="91"/>
      <c r="G300" s="92"/>
      <c r="H300" s="91"/>
      <c r="I300" s="91"/>
      <c r="J300" s="91"/>
      <c r="K300" s="91"/>
      <c r="L300" s="91"/>
      <c r="M300" s="91"/>
      <c r="N300" s="91"/>
      <c r="O300" s="91"/>
      <c r="P300" s="91"/>
      <c r="Q300" s="91"/>
      <c r="R300" s="99"/>
      <c r="S300" s="91"/>
      <c r="T300" s="91"/>
      <c r="U300" s="99"/>
      <c r="V300" s="91"/>
      <c r="W300" s="99"/>
      <c r="X300" s="91"/>
      <c r="Y300" s="99"/>
      <c r="Z300" s="91"/>
      <c r="AA300" s="99"/>
      <c r="AB300" s="91"/>
    </row>
    <row r="301" spans="2:28" x14ac:dyDescent="0.3">
      <c r="B301" s="90"/>
      <c r="C301" s="90"/>
      <c r="D301" s="90"/>
      <c r="E301" s="90"/>
      <c r="F301" s="91"/>
      <c r="G301" s="92"/>
      <c r="H301" s="91"/>
      <c r="I301" s="91"/>
      <c r="J301" s="91"/>
      <c r="K301" s="91"/>
      <c r="L301" s="91"/>
      <c r="M301" s="91"/>
      <c r="N301" s="91"/>
      <c r="O301" s="91"/>
      <c r="P301" s="91"/>
      <c r="Q301" s="91"/>
      <c r="R301" s="99"/>
      <c r="S301" s="91"/>
      <c r="T301" s="91"/>
      <c r="U301" s="99"/>
      <c r="V301" s="91"/>
      <c r="W301" s="99"/>
      <c r="X301" s="91"/>
      <c r="Y301" s="99"/>
      <c r="Z301" s="91"/>
      <c r="AA301" s="99"/>
      <c r="AB301" s="91"/>
    </row>
    <row r="302" spans="2:28" x14ac:dyDescent="0.3">
      <c r="B302" s="90"/>
      <c r="C302" s="90"/>
      <c r="D302" s="90"/>
      <c r="E302" s="90"/>
      <c r="F302" s="91"/>
      <c r="G302" s="92"/>
      <c r="H302" s="91"/>
      <c r="I302" s="91"/>
      <c r="J302" s="91"/>
      <c r="K302" s="91"/>
      <c r="L302" s="91"/>
      <c r="M302" s="91"/>
      <c r="N302" s="91"/>
      <c r="O302" s="91"/>
      <c r="P302" s="91"/>
      <c r="Q302" s="91"/>
      <c r="R302" s="99"/>
      <c r="S302" s="91"/>
      <c r="T302" s="91"/>
      <c r="U302" s="99"/>
      <c r="V302" s="91"/>
      <c r="W302" s="99"/>
      <c r="X302" s="91"/>
      <c r="Y302" s="99"/>
      <c r="Z302" s="91"/>
      <c r="AA302" s="99"/>
      <c r="AB302" s="91"/>
    </row>
    <row r="303" spans="2:28" x14ac:dyDescent="0.3">
      <c r="B303" s="90"/>
      <c r="C303" s="90"/>
      <c r="D303" s="90"/>
      <c r="E303" s="90"/>
      <c r="F303" s="91"/>
      <c r="G303" s="92"/>
      <c r="H303" s="91"/>
      <c r="I303" s="91"/>
      <c r="J303" s="91"/>
      <c r="K303" s="91"/>
      <c r="L303" s="91"/>
      <c r="M303" s="91"/>
      <c r="N303" s="91"/>
      <c r="O303" s="91"/>
      <c r="P303" s="91"/>
      <c r="Q303" s="91"/>
      <c r="R303" s="99"/>
      <c r="S303" s="91"/>
      <c r="T303" s="91"/>
      <c r="U303" s="99"/>
      <c r="V303" s="91"/>
      <c r="W303" s="99"/>
      <c r="X303" s="91"/>
      <c r="Y303" s="99"/>
      <c r="Z303" s="91"/>
      <c r="AA303" s="99"/>
      <c r="AB303" s="91"/>
    </row>
    <row r="304" spans="2:28" x14ac:dyDescent="0.3">
      <c r="B304" s="90"/>
      <c r="C304" s="90"/>
      <c r="D304" s="90"/>
      <c r="E304" s="90"/>
      <c r="F304" s="91"/>
      <c r="G304" s="92"/>
      <c r="H304" s="91"/>
      <c r="I304" s="91"/>
      <c r="J304" s="91"/>
      <c r="K304" s="91"/>
      <c r="L304" s="91"/>
      <c r="M304" s="91"/>
      <c r="N304" s="91"/>
      <c r="O304" s="91"/>
      <c r="P304" s="91"/>
      <c r="Q304" s="91"/>
      <c r="R304" s="99"/>
      <c r="S304" s="91"/>
      <c r="T304" s="91"/>
      <c r="U304" s="99"/>
      <c r="V304" s="91"/>
      <c r="W304" s="99"/>
      <c r="X304" s="91"/>
      <c r="Y304" s="99"/>
      <c r="Z304" s="91"/>
      <c r="AA304" s="99"/>
      <c r="AB304" s="91"/>
    </row>
    <row r="305" spans="2:28" x14ac:dyDescent="0.3">
      <c r="B305" s="90"/>
      <c r="C305" s="90"/>
      <c r="D305" s="90"/>
      <c r="E305" s="90"/>
      <c r="F305" s="91"/>
      <c r="G305" s="92"/>
      <c r="H305" s="91"/>
      <c r="I305" s="91"/>
      <c r="J305" s="91"/>
      <c r="K305" s="91"/>
      <c r="L305" s="91"/>
      <c r="M305" s="91"/>
      <c r="N305" s="91"/>
      <c r="O305" s="91"/>
      <c r="P305" s="91"/>
      <c r="Q305" s="91"/>
      <c r="R305" s="99"/>
      <c r="S305" s="91"/>
      <c r="T305" s="91"/>
      <c r="U305" s="99"/>
      <c r="V305" s="91"/>
      <c r="W305" s="99"/>
      <c r="X305" s="91"/>
      <c r="Y305" s="99"/>
      <c r="Z305" s="91"/>
      <c r="AA305" s="99"/>
      <c r="AB305" s="91"/>
    </row>
    <row r="306" spans="2:28" x14ac:dyDescent="0.3">
      <c r="B306" s="90"/>
      <c r="C306" s="90"/>
      <c r="D306" s="90"/>
      <c r="E306" s="90"/>
      <c r="F306" s="91"/>
      <c r="G306" s="92"/>
      <c r="H306" s="91"/>
      <c r="I306" s="91"/>
      <c r="J306" s="91"/>
      <c r="K306" s="91"/>
      <c r="L306" s="91"/>
      <c r="M306" s="91"/>
      <c r="N306" s="91"/>
      <c r="O306" s="91"/>
      <c r="P306" s="91"/>
      <c r="Q306" s="91"/>
      <c r="R306" s="99"/>
      <c r="S306" s="91"/>
      <c r="T306" s="91"/>
      <c r="U306" s="99"/>
      <c r="V306" s="91"/>
      <c r="W306" s="99"/>
      <c r="X306" s="91"/>
      <c r="Y306" s="99"/>
      <c r="Z306" s="91"/>
      <c r="AA306" s="99"/>
      <c r="AB306" s="91"/>
    </row>
    <row r="307" spans="2:28" x14ac:dyDescent="0.3">
      <c r="B307" s="90"/>
      <c r="C307" s="90"/>
      <c r="D307" s="90"/>
      <c r="E307" s="90"/>
      <c r="F307" s="91"/>
      <c r="G307" s="92"/>
      <c r="H307" s="91"/>
      <c r="I307" s="91"/>
      <c r="J307" s="91"/>
      <c r="K307" s="91"/>
      <c r="L307" s="91"/>
      <c r="M307" s="91"/>
      <c r="N307" s="91"/>
      <c r="O307" s="91"/>
      <c r="P307" s="91"/>
      <c r="Q307" s="91"/>
      <c r="R307" s="99"/>
      <c r="S307" s="91"/>
      <c r="T307" s="91"/>
      <c r="U307" s="99"/>
      <c r="V307" s="91"/>
      <c r="W307" s="99"/>
      <c r="X307" s="91"/>
      <c r="Y307" s="99"/>
      <c r="Z307" s="91"/>
      <c r="AA307" s="99"/>
      <c r="AB307" s="91"/>
    </row>
    <row r="308" spans="2:28" x14ac:dyDescent="0.3">
      <c r="B308" s="90"/>
      <c r="C308" s="90"/>
      <c r="D308" s="90"/>
      <c r="E308" s="90"/>
      <c r="F308" s="91"/>
      <c r="G308" s="92"/>
      <c r="H308" s="91"/>
      <c r="I308" s="91"/>
      <c r="J308" s="91"/>
      <c r="K308" s="91"/>
      <c r="L308" s="91"/>
      <c r="M308" s="91"/>
      <c r="N308" s="91"/>
      <c r="O308" s="91"/>
      <c r="P308" s="91"/>
      <c r="Q308" s="91"/>
      <c r="R308" s="99"/>
      <c r="S308" s="91"/>
      <c r="T308" s="91"/>
      <c r="U308" s="99"/>
      <c r="V308" s="91"/>
      <c r="W308" s="99"/>
      <c r="X308" s="91"/>
      <c r="Y308" s="99"/>
      <c r="Z308" s="91"/>
      <c r="AA308" s="99"/>
      <c r="AB308" s="91"/>
    </row>
    <row r="309" spans="2:28" x14ac:dyDescent="0.3">
      <c r="B309" s="90"/>
      <c r="C309" s="90"/>
      <c r="D309" s="90"/>
      <c r="E309" s="90"/>
      <c r="F309" s="91"/>
      <c r="G309" s="92"/>
      <c r="H309" s="91"/>
      <c r="I309" s="91"/>
      <c r="J309" s="91"/>
      <c r="K309" s="91"/>
      <c r="L309" s="91"/>
      <c r="M309" s="91"/>
      <c r="N309" s="91"/>
      <c r="O309" s="91"/>
      <c r="P309" s="91"/>
      <c r="Q309" s="91"/>
      <c r="R309" s="99"/>
      <c r="S309" s="91"/>
      <c r="T309" s="91"/>
      <c r="U309" s="99"/>
      <c r="V309" s="91"/>
      <c r="W309" s="99"/>
      <c r="X309" s="91"/>
      <c r="Y309" s="99"/>
      <c r="Z309" s="91"/>
      <c r="AA309" s="99"/>
      <c r="AB309" s="91"/>
    </row>
    <row r="310" spans="2:28" x14ac:dyDescent="0.3">
      <c r="B310" s="90"/>
      <c r="C310" s="90"/>
      <c r="D310" s="90"/>
      <c r="E310" s="90"/>
      <c r="F310" s="91"/>
      <c r="G310" s="92"/>
      <c r="H310" s="91"/>
      <c r="I310" s="91"/>
      <c r="J310" s="91"/>
      <c r="K310" s="91"/>
      <c r="L310" s="91"/>
      <c r="M310" s="91"/>
      <c r="N310" s="91"/>
      <c r="O310" s="91"/>
      <c r="P310" s="91"/>
      <c r="Q310" s="91"/>
      <c r="R310" s="99"/>
      <c r="S310" s="91"/>
      <c r="T310" s="91"/>
      <c r="U310" s="99"/>
      <c r="V310" s="91"/>
      <c r="W310" s="99"/>
      <c r="X310" s="91"/>
      <c r="Y310" s="99"/>
      <c r="Z310" s="91"/>
      <c r="AA310" s="99"/>
      <c r="AB310" s="91"/>
    </row>
    <row r="311" spans="2:28" x14ac:dyDescent="0.3">
      <c r="B311" s="90"/>
      <c r="C311" s="90"/>
      <c r="D311" s="90"/>
      <c r="E311" s="90"/>
      <c r="F311" s="91"/>
      <c r="G311" s="92"/>
      <c r="H311" s="91"/>
      <c r="I311" s="91"/>
      <c r="J311" s="91"/>
      <c r="K311" s="91"/>
      <c r="L311" s="91"/>
      <c r="M311" s="91"/>
      <c r="N311" s="91"/>
      <c r="O311" s="91"/>
      <c r="P311" s="91"/>
      <c r="Q311" s="91"/>
      <c r="R311" s="99"/>
      <c r="S311" s="91"/>
      <c r="T311" s="91"/>
      <c r="U311" s="99"/>
      <c r="V311" s="91"/>
      <c r="W311" s="99"/>
      <c r="X311" s="91"/>
      <c r="Y311" s="99"/>
      <c r="Z311" s="91"/>
      <c r="AA311" s="99"/>
      <c r="AB311" s="91"/>
    </row>
    <row r="312" spans="2:28" x14ac:dyDescent="0.3">
      <c r="B312" s="90"/>
      <c r="C312" s="90"/>
      <c r="D312" s="90"/>
      <c r="E312" s="90"/>
      <c r="F312" s="91"/>
      <c r="G312" s="92"/>
      <c r="H312" s="91"/>
      <c r="I312" s="91"/>
      <c r="J312" s="91"/>
      <c r="K312" s="91"/>
      <c r="L312" s="91"/>
      <c r="M312" s="91"/>
      <c r="N312" s="91"/>
      <c r="O312" s="91"/>
      <c r="P312" s="91"/>
      <c r="Q312" s="91"/>
      <c r="R312" s="99"/>
      <c r="S312" s="91"/>
      <c r="T312" s="91"/>
      <c r="U312" s="99"/>
      <c r="V312" s="91"/>
      <c r="W312" s="99"/>
      <c r="X312" s="91"/>
      <c r="Y312" s="99"/>
      <c r="Z312" s="91"/>
      <c r="AA312" s="99"/>
      <c r="AB312" s="91"/>
    </row>
    <row r="313" spans="2:28" x14ac:dyDescent="0.3">
      <c r="B313" s="90"/>
      <c r="C313" s="90"/>
      <c r="D313" s="90"/>
      <c r="E313" s="90"/>
      <c r="F313" s="91"/>
      <c r="G313" s="92"/>
      <c r="H313" s="91"/>
      <c r="I313" s="91"/>
      <c r="J313" s="91"/>
      <c r="K313" s="91"/>
      <c r="L313" s="91"/>
      <c r="M313" s="91"/>
      <c r="N313" s="91"/>
      <c r="O313" s="91"/>
      <c r="P313" s="91"/>
      <c r="Q313" s="91"/>
      <c r="R313" s="99"/>
      <c r="S313" s="91"/>
      <c r="T313" s="91"/>
      <c r="U313" s="99"/>
      <c r="V313" s="91"/>
      <c r="W313" s="99"/>
      <c r="X313" s="91"/>
      <c r="Y313" s="99"/>
      <c r="Z313" s="91"/>
      <c r="AA313" s="99"/>
      <c r="AB313" s="91"/>
    </row>
    <row r="314" spans="2:28" x14ac:dyDescent="0.3">
      <c r="B314" s="90"/>
      <c r="C314" s="90"/>
      <c r="D314" s="90"/>
      <c r="E314" s="90"/>
      <c r="F314" s="91"/>
      <c r="G314" s="92"/>
      <c r="H314" s="91"/>
      <c r="I314" s="91"/>
      <c r="J314" s="91"/>
      <c r="K314" s="91"/>
      <c r="L314" s="91"/>
      <c r="M314" s="91"/>
      <c r="N314" s="91"/>
      <c r="O314" s="91"/>
      <c r="P314" s="91"/>
      <c r="Q314" s="91"/>
      <c r="R314" s="99"/>
      <c r="S314" s="91"/>
      <c r="T314" s="91"/>
      <c r="U314" s="99"/>
      <c r="V314" s="91"/>
      <c r="W314" s="99"/>
      <c r="X314" s="91"/>
      <c r="Y314" s="99"/>
      <c r="Z314" s="91"/>
      <c r="AA314" s="99"/>
      <c r="AB314" s="91"/>
    </row>
    <row r="315" spans="2:28" x14ac:dyDescent="0.3">
      <c r="B315" s="90"/>
      <c r="C315" s="90"/>
      <c r="D315" s="90"/>
      <c r="E315" s="90"/>
      <c r="F315" s="91"/>
      <c r="G315" s="92"/>
      <c r="H315" s="91"/>
      <c r="I315" s="91"/>
      <c r="J315" s="91"/>
      <c r="K315" s="91"/>
      <c r="L315" s="91"/>
      <c r="M315" s="91"/>
      <c r="N315" s="91"/>
      <c r="O315" s="91"/>
      <c r="P315" s="91"/>
      <c r="Q315" s="91"/>
      <c r="R315" s="99"/>
      <c r="S315" s="91"/>
      <c r="T315" s="91"/>
      <c r="U315" s="99"/>
      <c r="V315" s="91"/>
      <c r="W315" s="99"/>
      <c r="X315" s="91"/>
      <c r="Y315" s="99"/>
      <c r="Z315" s="91"/>
      <c r="AA315" s="99"/>
      <c r="AB315" s="91"/>
    </row>
    <row r="316" spans="2:28" x14ac:dyDescent="0.3">
      <c r="B316" s="90"/>
      <c r="C316" s="90"/>
      <c r="D316" s="90"/>
      <c r="E316" s="90"/>
      <c r="F316" s="91"/>
      <c r="G316" s="92"/>
      <c r="H316" s="91"/>
      <c r="I316" s="91"/>
      <c r="J316" s="91"/>
      <c r="K316" s="91"/>
      <c r="L316" s="91"/>
      <c r="M316" s="91"/>
      <c r="N316" s="91"/>
      <c r="O316" s="91"/>
      <c r="P316" s="91"/>
      <c r="Q316" s="91"/>
      <c r="R316" s="99"/>
      <c r="S316" s="91"/>
      <c r="T316" s="91"/>
      <c r="U316" s="99"/>
      <c r="V316" s="91"/>
      <c r="W316" s="99"/>
      <c r="X316" s="91"/>
      <c r="Y316" s="99"/>
      <c r="Z316" s="91"/>
      <c r="AA316" s="99"/>
      <c r="AB316" s="91"/>
    </row>
    <row r="317" spans="2:28" x14ac:dyDescent="0.3">
      <c r="B317" s="90"/>
      <c r="C317" s="90"/>
      <c r="D317" s="90"/>
      <c r="E317" s="90"/>
      <c r="F317" s="91"/>
      <c r="G317" s="92"/>
      <c r="H317" s="91"/>
      <c r="I317" s="91"/>
      <c r="J317" s="91"/>
      <c r="K317" s="91"/>
      <c r="L317" s="91"/>
      <c r="M317" s="91"/>
      <c r="N317" s="91"/>
      <c r="O317" s="91"/>
      <c r="P317" s="91"/>
      <c r="Q317" s="91"/>
      <c r="R317" s="99"/>
      <c r="S317" s="91"/>
      <c r="T317" s="91"/>
      <c r="U317" s="99"/>
      <c r="V317" s="91"/>
      <c r="W317" s="99"/>
      <c r="X317" s="91"/>
      <c r="Y317" s="99"/>
      <c r="Z317" s="91"/>
      <c r="AA317" s="99"/>
      <c r="AB317" s="91"/>
    </row>
    <row r="318" spans="2:28" x14ac:dyDescent="0.3">
      <c r="B318" s="90"/>
      <c r="C318" s="90"/>
      <c r="D318" s="90"/>
      <c r="E318" s="90"/>
      <c r="F318" s="91"/>
      <c r="G318" s="92"/>
      <c r="H318" s="91"/>
      <c r="I318" s="91"/>
      <c r="J318" s="91"/>
      <c r="K318" s="91"/>
      <c r="L318" s="91"/>
      <c r="M318" s="91"/>
      <c r="N318" s="91"/>
      <c r="O318" s="91"/>
      <c r="P318" s="91"/>
      <c r="Q318" s="91"/>
      <c r="R318" s="99"/>
      <c r="S318" s="91"/>
      <c r="T318" s="91"/>
      <c r="U318" s="99"/>
      <c r="V318" s="91"/>
      <c r="W318" s="99"/>
      <c r="X318" s="91"/>
      <c r="Y318" s="99"/>
      <c r="Z318" s="91"/>
      <c r="AA318" s="99"/>
      <c r="AB318" s="91"/>
    </row>
    <row r="319" spans="2:28" x14ac:dyDescent="0.3">
      <c r="B319" s="90"/>
      <c r="C319" s="90"/>
      <c r="D319" s="90"/>
      <c r="E319" s="90"/>
      <c r="F319" s="91"/>
      <c r="G319" s="92"/>
      <c r="H319" s="91"/>
      <c r="I319" s="91"/>
      <c r="J319" s="91"/>
      <c r="K319" s="91"/>
      <c r="L319" s="91"/>
      <c r="M319" s="91"/>
      <c r="N319" s="91"/>
      <c r="O319" s="91"/>
      <c r="P319" s="91"/>
      <c r="Q319" s="91"/>
      <c r="R319" s="99"/>
      <c r="S319" s="91"/>
      <c r="T319" s="91"/>
      <c r="U319" s="99"/>
      <c r="V319" s="91"/>
      <c r="W319" s="99"/>
      <c r="X319" s="91"/>
      <c r="Y319" s="99"/>
      <c r="Z319" s="91"/>
      <c r="AA319" s="99"/>
      <c r="AB319" s="91"/>
    </row>
    <row r="320" spans="2:28" x14ac:dyDescent="0.3">
      <c r="B320" s="90"/>
      <c r="C320" s="90"/>
      <c r="D320" s="90"/>
      <c r="E320" s="90"/>
      <c r="F320" s="91"/>
      <c r="G320" s="92"/>
      <c r="H320" s="91"/>
      <c r="I320" s="91"/>
      <c r="J320" s="91"/>
      <c r="K320" s="91"/>
      <c r="L320" s="91"/>
      <c r="M320" s="91"/>
      <c r="N320" s="91"/>
      <c r="O320" s="91"/>
      <c r="P320" s="91"/>
      <c r="Q320" s="91"/>
      <c r="R320" s="99"/>
      <c r="S320" s="91"/>
      <c r="T320" s="91"/>
      <c r="U320" s="99"/>
      <c r="V320" s="91"/>
      <c r="W320" s="99"/>
      <c r="X320" s="91"/>
      <c r="Y320" s="99"/>
      <c r="Z320" s="91"/>
      <c r="AA320" s="99"/>
      <c r="AB320" s="91"/>
    </row>
    <row r="321" spans="2:28" x14ac:dyDescent="0.3">
      <c r="B321" s="90"/>
      <c r="C321" s="90"/>
      <c r="D321" s="90"/>
      <c r="E321" s="90"/>
      <c r="F321" s="91"/>
      <c r="G321" s="92"/>
      <c r="H321" s="91"/>
      <c r="I321" s="91"/>
      <c r="J321" s="91"/>
      <c r="K321" s="91"/>
      <c r="L321" s="91"/>
      <c r="M321" s="91"/>
      <c r="N321" s="91"/>
      <c r="O321" s="91"/>
      <c r="P321" s="91"/>
      <c r="Q321" s="91"/>
      <c r="R321" s="99"/>
      <c r="S321" s="91"/>
      <c r="T321" s="91"/>
      <c r="U321" s="99"/>
      <c r="V321" s="91"/>
      <c r="W321" s="99"/>
      <c r="X321" s="91"/>
      <c r="Y321" s="99"/>
      <c r="Z321" s="91"/>
      <c r="AA321" s="99"/>
      <c r="AB321" s="91"/>
    </row>
    <row r="322" spans="2:28" x14ac:dyDescent="0.3">
      <c r="B322" s="90"/>
      <c r="C322" s="90"/>
      <c r="D322" s="90"/>
      <c r="E322" s="90"/>
      <c r="F322" s="91"/>
      <c r="G322" s="92"/>
      <c r="H322" s="91"/>
      <c r="I322" s="91"/>
      <c r="J322" s="91"/>
      <c r="K322" s="91"/>
      <c r="L322" s="91"/>
      <c r="M322" s="91"/>
      <c r="N322" s="91"/>
      <c r="O322" s="91"/>
      <c r="P322" s="91"/>
      <c r="Q322" s="91"/>
      <c r="R322" s="99"/>
      <c r="S322" s="91"/>
      <c r="T322" s="91"/>
      <c r="U322" s="99"/>
      <c r="V322" s="91"/>
      <c r="W322" s="99"/>
      <c r="X322" s="91"/>
      <c r="Y322" s="99"/>
      <c r="Z322" s="91"/>
      <c r="AA322" s="99"/>
      <c r="AB322" s="91"/>
    </row>
    <row r="323" spans="2:28" x14ac:dyDescent="0.3">
      <c r="B323" s="90"/>
      <c r="C323" s="90"/>
      <c r="D323" s="90"/>
      <c r="E323" s="90"/>
      <c r="F323" s="91"/>
      <c r="G323" s="92"/>
      <c r="H323" s="91"/>
      <c r="I323" s="91"/>
      <c r="J323" s="91"/>
      <c r="K323" s="91"/>
      <c r="L323" s="91"/>
      <c r="M323" s="91"/>
      <c r="N323" s="91"/>
      <c r="O323" s="91"/>
      <c r="P323" s="91"/>
      <c r="Q323" s="91"/>
      <c r="R323" s="99"/>
      <c r="S323" s="91"/>
      <c r="T323" s="91"/>
      <c r="U323" s="99"/>
      <c r="V323" s="91"/>
      <c r="W323" s="99"/>
      <c r="X323" s="91"/>
      <c r="Y323" s="99"/>
      <c r="Z323" s="91"/>
      <c r="AA323" s="99"/>
      <c r="AB323" s="91"/>
    </row>
    <row r="324" spans="2:28" x14ac:dyDescent="0.3">
      <c r="B324" s="90"/>
      <c r="C324" s="90"/>
      <c r="D324" s="90"/>
      <c r="E324" s="90"/>
      <c r="F324" s="91"/>
      <c r="G324" s="92"/>
      <c r="H324" s="91"/>
      <c r="I324" s="91"/>
      <c r="J324" s="91"/>
      <c r="K324" s="91"/>
      <c r="L324" s="91"/>
      <c r="M324" s="91"/>
      <c r="N324" s="91"/>
      <c r="O324" s="91"/>
      <c r="P324" s="91"/>
      <c r="Q324" s="91"/>
      <c r="R324" s="99"/>
      <c r="S324" s="91"/>
      <c r="T324" s="91"/>
      <c r="U324" s="99"/>
      <c r="V324" s="91"/>
      <c r="W324" s="99"/>
      <c r="X324" s="91"/>
      <c r="Y324" s="99"/>
      <c r="Z324" s="91"/>
      <c r="AA324" s="99"/>
      <c r="AB324" s="91"/>
    </row>
    <row r="325" spans="2:28" x14ac:dyDescent="0.3">
      <c r="B325" s="90"/>
      <c r="C325" s="90"/>
      <c r="D325" s="90"/>
      <c r="E325" s="90"/>
      <c r="F325" s="91"/>
      <c r="G325" s="92"/>
      <c r="H325" s="91"/>
      <c r="I325" s="91"/>
      <c r="J325" s="91"/>
      <c r="K325" s="91"/>
      <c r="L325" s="91"/>
      <c r="M325" s="91"/>
      <c r="N325" s="91"/>
      <c r="O325" s="91"/>
      <c r="P325" s="91"/>
      <c r="Q325" s="91"/>
      <c r="R325" s="99"/>
      <c r="S325" s="91"/>
      <c r="T325" s="91"/>
      <c r="U325" s="99"/>
      <c r="V325" s="91"/>
      <c r="W325" s="99"/>
      <c r="X325" s="91"/>
      <c r="Y325" s="99"/>
      <c r="Z325" s="91"/>
      <c r="AA325" s="99"/>
      <c r="AB325" s="91"/>
    </row>
    <row r="326" spans="2:28" x14ac:dyDescent="0.3">
      <c r="B326" s="90"/>
      <c r="C326" s="90"/>
      <c r="D326" s="90"/>
      <c r="E326" s="90"/>
      <c r="F326" s="91"/>
      <c r="G326" s="92"/>
      <c r="H326" s="91"/>
      <c r="I326" s="91"/>
      <c r="J326" s="91"/>
      <c r="K326" s="91"/>
      <c r="L326" s="91"/>
      <c r="M326" s="91"/>
      <c r="N326" s="91"/>
      <c r="O326" s="91"/>
      <c r="P326" s="91"/>
      <c r="Q326" s="91"/>
      <c r="R326" s="99"/>
      <c r="S326" s="91"/>
      <c r="T326" s="91"/>
      <c r="U326" s="99"/>
      <c r="V326" s="91"/>
      <c r="W326" s="99"/>
      <c r="X326" s="91"/>
      <c r="Y326" s="99"/>
      <c r="Z326" s="91"/>
      <c r="AA326" s="99"/>
      <c r="AB326" s="91"/>
    </row>
    <row r="327" spans="2:28" x14ac:dyDescent="0.3">
      <c r="B327" s="90"/>
      <c r="C327" s="90"/>
      <c r="D327" s="90"/>
      <c r="E327" s="90"/>
      <c r="F327" s="91"/>
      <c r="G327" s="92"/>
      <c r="H327" s="91"/>
      <c r="I327" s="91"/>
      <c r="J327" s="91"/>
      <c r="K327" s="91"/>
      <c r="L327" s="91"/>
      <c r="M327" s="91"/>
      <c r="N327" s="91"/>
      <c r="O327" s="91"/>
      <c r="P327" s="91"/>
      <c r="Q327" s="91"/>
      <c r="R327" s="99"/>
      <c r="S327" s="91"/>
      <c r="T327" s="91"/>
      <c r="U327" s="99"/>
      <c r="V327" s="91"/>
      <c r="W327" s="99"/>
      <c r="X327" s="91"/>
      <c r="Y327" s="99"/>
      <c r="Z327" s="91"/>
      <c r="AA327" s="99"/>
      <c r="AB327" s="91"/>
    </row>
    <row r="328" spans="2:28" x14ac:dyDescent="0.3">
      <c r="B328" s="90"/>
      <c r="C328" s="90"/>
      <c r="D328" s="90"/>
      <c r="E328" s="90"/>
      <c r="F328" s="91"/>
      <c r="G328" s="92"/>
      <c r="H328" s="91"/>
      <c r="I328" s="91"/>
      <c r="J328" s="91"/>
      <c r="K328" s="91"/>
      <c r="L328" s="91"/>
      <c r="M328" s="91"/>
      <c r="N328" s="91"/>
      <c r="O328" s="91"/>
      <c r="P328" s="91"/>
      <c r="Q328" s="91"/>
      <c r="R328" s="99"/>
      <c r="S328" s="91"/>
      <c r="T328" s="91"/>
      <c r="U328" s="99"/>
      <c r="V328" s="91"/>
      <c r="W328" s="99"/>
      <c r="X328" s="91"/>
      <c r="Y328" s="99"/>
      <c r="Z328" s="91"/>
      <c r="AA328" s="99"/>
      <c r="AB328" s="91"/>
    </row>
    <row r="329" spans="2:28" x14ac:dyDescent="0.3">
      <c r="B329" s="90"/>
      <c r="C329" s="90"/>
      <c r="D329" s="90"/>
      <c r="E329" s="90"/>
      <c r="F329" s="91"/>
      <c r="G329" s="92"/>
      <c r="H329" s="91"/>
      <c r="I329" s="91"/>
      <c r="J329" s="91"/>
      <c r="K329" s="91"/>
      <c r="L329" s="91"/>
      <c r="M329" s="91"/>
      <c r="N329" s="91"/>
      <c r="O329" s="91"/>
      <c r="P329" s="91"/>
      <c r="Q329" s="91"/>
      <c r="R329" s="99"/>
      <c r="S329" s="91"/>
      <c r="T329" s="91"/>
      <c r="U329" s="99"/>
      <c r="V329" s="91"/>
      <c r="W329" s="99"/>
      <c r="X329" s="91"/>
      <c r="Y329" s="99"/>
      <c r="Z329" s="91"/>
      <c r="AA329" s="99"/>
      <c r="AB329" s="91"/>
    </row>
    <row r="330" spans="2:28" x14ac:dyDescent="0.3">
      <c r="B330" s="90"/>
      <c r="C330" s="90"/>
      <c r="D330" s="90"/>
      <c r="E330" s="90"/>
      <c r="F330" s="91"/>
      <c r="G330" s="92"/>
      <c r="H330" s="91"/>
      <c r="I330" s="91"/>
      <c r="J330" s="91"/>
      <c r="K330" s="91"/>
      <c r="L330" s="91"/>
      <c r="M330" s="91"/>
      <c r="N330" s="91"/>
      <c r="O330" s="91"/>
      <c r="P330" s="91"/>
      <c r="Q330" s="91"/>
      <c r="R330" s="99"/>
      <c r="S330" s="91"/>
      <c r="T330" s="91"/>
      <c r="U330" s="99"/>
      <c r="V330" s="91"/>
      <c r="W330" s="99"/>
      <c r="X330" s="91"/>
      <c r="Y330" s="99"/>
      <c r="Z330" s="91"/>
      <c r="AA330" s="99"/>
      <c r="AB330" s="91"/>
    </row>
    <row r="331" spans="2:28" x14ac:dyDescent="0.3">
      <c r="B331" s="90"/>
      <c r="C331" s="90"/>
      <c r="D331" s="90"/>
      <c r="E331" s="90"/>
      <c r="F331" s="91"/>
      <c r="G331" s="92"/>
      <c r="H331" s="91"/>
      <c r="I331" s="91"/>
      <c r="J331" s="91"/>
      <c r="K331" s="91"/>
      <c r="L331" s="91"/>
      <c r="M331" s="91"/>
      <c r="N331" s="91"/>
      <c r="O331" s="91"/>
      <c r="P331" s="91"/>
      <c r="Q331" s="91"/>
      <c r="R331" s="99"/>
      <c r="S331" s="91"/>
      <c r="T331" s="91"/>
      <c r="U331" s="99"/>
      <c r="V331" s="91"/>
      <c r="W331" s="99"/>
      <c r="X331" s="91"/>
      <c r="Y331" s="99"/>
      <c r="Z331" s="91"/>
      <c r="AA331" s="99"/>
      <c r="AB331" s="91"/>
    </row>
    <row r="332" spans="2:28" x14ac:dyDescent="0.3">
      <c r="B332" s="90"/>
      <c r="C332" s="90"/>
      <c r="D332" s="90"/>
      <c r="E332" s="90"/>
      <c r="F332" s="91"/>
      <c r="G332" s="92"/>
      <c r="H332" s="91"/>
      <c r="I332" s="91"/>
      <c r="J332" s="91"/>
      <c r="K332" s="91"/>
      <c r="L332" s="91"/>
      <c r="M332" s="91"/>
      <c r="N332" s="91"/>
      <c r="O332" s="91"/>
      <c r="P332" s="91"/>
      <c r="Q332" s="91"/>
      <c r="R332" s="99"/>
      <c r="S332" s="91"/>
      <c r="T332" s="91"/>
      <c r="U332" s="99"/>
      <c r="V332" s="91"/>
      <c r="W332" s="99"/>
      <c r="X332" s="91"/>
      <c r="Y332" s="99"/>
      <c r="Z332" s="91"/>
      <c r="AA332" s="99"/>
      <c r="AB332" s="91"/>
    </row>
    <row r="333" spans="2:28" x14ac:dyDescent="0.3">
      <c r="B333" s="90"/>
      <c r="C333" s="90"/>
      <c r="D333" s="90"/>
      <c r="E333" s="90"/>
      <c r="F333" s="91"/>
      <c r="G333" s="92"/>
      <c r="H333" s="91"/>
      <c r="I333" s="91"/>
      <c r="J333" s="91"/>
      <c r="K333" s="91"/>
      <c r="L333" s="91"/>
      <c r="M333" s="91"/>
      <c r="N333" s="91"/>
      <c r="O333" s="91"/>
      <c r="P333" s="91"/>
      <c r="Q333" s="91"/>
      <c r="R333" s="99"/>
      <c r="S333" s="91"/>
      <c r="T333" s="91"/>
      <c r="U333" s="99"/>
      <c r="V333" s="91"/>
      <c r="W333" s="99"/>
      <c r="X333" s="91"/>
      <c r="Y333" s="99"/>
      <c r="Z333" s="91"/>
      <c r="AA333" s="99"/>
      <c r="AB333" s="91"/>
    </row>
    <row r="334" spans="2:28" x14ac:dyDescent="0.3">
      <c r="B334" s="90"/>
      <c r="C334" s="90"/>
      <c r="D334" s="90"/>
      <c r="E334" s="90"/>
      <c r="F334" s="91"/>
      <c r="G334" s="92"/>
      <c r="H334" s="91"/>
      <c r="I334" s="91"/>
      <c r="J334" s="91"/>
      <c r="K334" s="91"/>
      <c r="L334" s="91"/>
      <c r="M334" s="91"/>
      <c r="N334" s="91"/>
      <c r="O334" s="91"/>
      <c r="P334" s="91"/>
      <c r="Q334" s="91"/>
      <c r="R334" s="99"/>
      <c r="S334" s="91"/>
      <c r="T334" s="91"/>
      <c r="U334" s="99"/>
      <c r="V334" s="91"/>
      <c r="W334" s="99"/>
      <c r="X334" s="91"/>
      <c r="Y334" s="99"/>
      <c r="Z334" s="91"/>
      <c r="AA334" s="99"/>
      <c r="AB334" s="91"/>
    </row>
    <row r="335" spans="2:28" x14ac:dyDescent="0.3">
      <c r="B335" s="90"/>
      <c r="C335" s="90"/>
      <c r="D335" s="90"/>
      <c r="E335" s="90"/>
      <c r="F335" s="91"/>
      <c r="G335" s="92"/>
      <c r="H335" s="91"/>
      <c r="I335" s="91"/>
      <c r="J335" s="91"/>
      <c r="K335" s="91"/>
      <c r="L335" s="91"/>
      <c r="M335" s="91"/>
      <c r="N335" s="91"/>
      <c r="O335" s="91"/>
      <c r="P335" s="91"/>
      <c r="Q335" s="91"/>
      <c r="R335" s="99"/>
      <c r="S335" s="91"/>
      <c r="T335" s="91"/>
      <c r="U335" s="99"/>
      <c r="V335" s="91"/>
      <c r="W335" s="99"/>
      <c r="X335" s="91"/>
      <c r="Y335" s="99"/>
      <c r="Z335" s="91"/>
      <c r="AA335" s="99"/>
      <c r="AB335" s="91"/>
    </row>
    <row r="336" spans="2:28" x14ac:dyDescent="0.3">
      <c r="B336" s="90"/>
      <c r="C336" s="90"/>
      <c r="D336" s="90"/>
      <c r="E336" s="90"/>
      <c r="F336" s="91"/>
      <c r="G336" s="92"/>
      <c r="H336" s="91"/>
      <c r="I336" s="91"/>
      <c r="J336" s="91"/>
      <c r="K336" s="91"/>
      <c r="L336" s="91"/>
      <c r="M336" s="91"/>
      <c r="N336" s="91"/>
      <c r="O336" s="91"/>
      <c r="P336" s="91"/>
      <c r="Q336" s="91"/>
      <c r="R336" s="99"/>
      <c r="S336" s="91"/>
      <c r="T336" s="91"/>
      <c r="U336" s="99"/>
      <c r="V336" s="91"/>
      <c r="W336" s="99"/>
      <c r="X336" s="91"/>
      <c r="Y336" s="99"/>
      <c r="Z336" s="91"/>
      <c r="AA336" s="99"/>
      <c r="AB336" s="91"/>
    </row>
    <row r="337" spans="2:28" x14ac:dyDescent="0.3">
      <c r="B337" s="90"/>
      <c r="C337" s="90"/>
      <c r="D337" s="90"/>
      <c r="E337" s="90"/>
      <c r="F337" s="91"/>
      <c r="G337" s="92"/>
      <c r="H337" s="91"/>
      <c r="I337" s="91"/>
      <c r="J337" s="91"/>
      <c r="K337" s="91"/>
      <c r="L337" s="91"/>
      <c r="M337" s="91"/>
      <c r="N337" s="91"/>
      <c r="O337" s="91"/>
      <c r="P337" s="91"/>
      <c r="Q337" s="91"/>
      <c r="R337" s="99"/>
      <c r="S337" s="91"/>
      <c r="T337" s="91"/>
      <c r="U337" s="99"/>
      <c r="V337" s="91"/>
      <c r="W337" s="99"/>
      <c r="X337" s="91"/>
      <c r="Y337" s="99"/>
      <c r="Z337" s="91"/>
      <c r="AA337" s="99"/>
      <c r="AB337" s="91"/>
    </row>
    <row r="338" spans="2:28" x14ac:dyDescent="0.3">
      <c r="B338" s="90"/>
      <c r="C338" s="90"/>
      <c r="D338" s="90"/>
      <c r="E338" s="90"/>
      <c r="F338" s="91"/>
      <c r="G338" s="92"/>
      <c r="H338" s="91"/>
      <c r="I338" s="91"/>
      <c r="J338" s="91"/>
      <c r="K338" s="91"/>
      <c r="L338" s="91"/>
      <c r="M338" s="91"/>
      <c r="N338" s="91"/>
      <c r="O338" s="91"/>
      <c r="P338" s="91"/>
      <c r="Q338" s="91"/>
      <c r="R338" s="99"/>
      <c r="S338" s="91"/>
      <c r="T338" s="91"/>
      <c r="U338" s="99"/>
      <c r="V338" s="91"/>
      <c r="W338" s="99"/>
      <c r="X338" s="91"/>
      <c r="Y338" s="99"/>
      <c r="Z338" s="91"/>
      <c r="AA338" s="99"/>
      <c r="AB338" s="91"/>
    </row>
    <row r="339" spans="2:28" x14ac:dyDescent="0.3">
      <c r="B339" s="90"/>
      <c r="C339" s="90"/>
      <c r="D339" s="90"/>
      <c r="E339" s="90"/>
      <c r="F339" s="91"/>
      <c r="G339" s="92"/>
      <c r="H339" s="91"/>
      <c r="I339" s="91"/>
      <c r="J339" s="91"/>
      <c r="K339" s="91"/>
      <c r="L339" s="91"/>
      <c r="M339" s="91"/>
      <c r="N339" s="91"/>
      <c r="O339" s="91"/>
      <c r="P339" s="91"/>
      <c r="Q339" s="91"/>
      <c r="R339" s="99"/>
      <c r="S339" s="91"/>
      <c r="T339" s="91"/>
      <c r="U339" s="99"/>
      <c r="V339" s="91"/>
      <c r="W339" s="99"/>
      <c r="X339" s="91"/>
      <c r="Y339" s="99"/>
      <c r="Z339" s="91"/>
      <c r="AA339" s="99"/>
      <c r="AB339" s="91"/>
    </row>
    <row r="340" spans="2:28" x14ac:dyDescent="0.3">
      <c r="B340" s="90"/>
      <c r="C340" s="90"/>
      <c r="D340" s="90"/>
      <c r="E340" s="90"/>
      <c r="F340" s="91"/>
      <c r="G340" s="92"/>
      <c r="H340" s="91"/>
      <c r="I340" s="91"/>
      <c r="J340" s="91"/>
      <c r="K340" s="91"/>
      <c r="L340" s="91"/>
      <c r="M340" s="91"/>
      <c r="N340" s="91"/>
      <c r="O340" s="91"/>
      <c r="P340" s="91"/>
      <c r="Q340" s="91"/>
      <c r="R340" s="99"/>
      <c r="S340" s="91"/>
      <c r="T340" s="91"/>
      <c r="U340" s="99"/>
      <c r="V340" s="91"/>
      <c r="W340" s="99"/>
      <c r="X340" s="91"/>
      <c r="Y340" s="99"/>
      <c r="Z340" s="91"/>
      <c r="AA340" s="99"/>
      <c r="AB340" s="91"/>
    </row>
    <row r="341" spans="2:28" x14ac:dyDescent="0.3">
      <c r="B341" s="90"/>
      <c r="C341" s="90"/>
      <c r="D341" s="90"/>
      <c r="E341" s="90"/>
      <c r="F341" s="91"/>
      <c r="G341" s="92"/>
      <c r="H341" s="91"/>
      <c r="I341" s="91"/>
      <c r="J341" s="91"/>
      <c r="K341" s="91"/>
      <c r="L341" s="91"/>
      <c r="M341" s="91"/>
      <c r="N341" s="91"/>
      <c r="O341" s="91"/>
      <c r="P341" s="91"/>
      <c r="Q341" s="91"/>
      <c r="R341" s="99"/>
      <c r="S341" s="91"/>
      <c r="T341" s="91"/>
      <c r="U341" s="99"/>
      <c r="V341" s="91"/>
      <c r="W341" s="99"/>
      <c r="X341" s="91"/>
      <c r="Y341" s="99"/>
      <c r="Z341" s="91"/>
      <c r="AA341" s="99"/>
      <c r="AB341" s="91"/>
    </row>
    <row r="342" spans="2:28" x14ac:dyDescent="0.3">
      <c r="B342" s="90"/>
      <c r="C342" s="90"/>
      <c r="D342" s="90"/>
      <c r="E342" s="90"/>
      <c r="F342" s="91"/>
      <c r="G342" s="92"/>
      <c r="H342" s="91"/>
      <c r="I342" s="91"/>
      <c r="J342" s="91"/>
      <c r="K342" s="91"/>
      <c r="L342" s="91"/>
      <c r="M342" s="91"/>
      <c r="N342" s="91"/>
      <c r="O342" s="91"/>
      <c r="P342" s="91"/>
      <c r="Q342" s="91"/>
      <c r="R342" s="99"/>
      <c r="S342" s="91"/>
      <c r="T342" s="91"/>
      <c r="U342" s="99"/>
      <c r="V342" s="91"/>
      <c r="W342" s="99"/>
      <c r="X342" s="91"/>
      <c r="Y342" s="99"/>
      <c r="Z342" s="91"/>
      <c r="AA342" s="99"/>
      <c r="AB342" s="91"/>
    </row>
    <row r="343" spans="2:28" x14ac:dyDescent="0.3">
      <c r="B343" s="90"/>
      <c r="C343" s="90"/>
      <c r="D343" s="90"/>
      <c r="E343" s="90"/>
      <c r="F343" s="91"/>
      <c r="G343" s="92"/>
      <c r="H343" s="91"/>
      <c r="I343" s="91"/>
      <c r="J343" s="91"/>
      <c r="K343" s="91"/>
      <c r="L343" s="91"/>
      <c r="M343" s="91"/>
      <c r="N343" s="91"/>
      <c r="O343" s="91"/>
      <c r="P343" s="91"/>
      <c r="Q343" s="91"/>
      <c r="R343" s="99"/>
      <c r="S343" s="91"/>
      <c r="T343" s="91"/>
      <c r="U343" s="99"/>
      <c r="V343" s="91"/>
      <c r="W343" s="99"/>
      <c r="X343" s="91"/>
      <c r="Y343" s="99"/>
      <c r="Z343" s="91"/>
      <c r="AA343" s="99"/>
      <c r="AB343" s="91"/>
    </row>
    <row r="344" spans="2:28" x14ac:dyDescent="0.3">
      <c r="B344" s="90"/>
      <c r="C344" s="90"/>
      <c r="D344" s="90"/>
      <c r="E344" s="90"/>
      <c r="F344" s="91"/>
      <c r="G344" s="92"/>
      <c r="H344" s="91"/>
      <c r="I344" s="91"/>
      <c r="J344" s="91"/>
      <c r="K344" s="91"/>
      <c r="L344" s="91"/>
      <c r="M344" s="91"/>
      <c r="N344" s="91"/>
      <c r="O344" s="91"/>
      <c r="P344" s="91"/>
      <c r="Q344" s="91"/>
      <c r="R344" s="99"/>
      <c r="S344" s="91"/>
      <c r="T344" s="91"/>
      <c r="U344" s="99"/>
      <c r="V344" s="91"/>
      <c r="W344" s="99"/>
      <c r="X344" s="91"/>
      <c r="Y344" s="99"/>
      <c r="Z344" s="91"/>
      <c r="AA344" s="99"/>
      <c r="AB344" s="91"/>
    </row>
    <row r="345" spans="2:28" x14ac:dyDescent="0.3">
      <c r="B345" s="90"/>
      <c r="C345" s="90"/>
      <c r="D345" s="90"/>
      <c r="E345" s="90"/>
      <c r="F345" s="91"/>
      <c r="G345" s="92"/>
      <c r="H345" s="91"/>
      <c r="I345" s="91"/>
      <c r="J345" s="91"/>
      <c r="K345" s="91"/>
      <c r="L345" s="91"/>
      <c r="M345" s="91"/>
      <c r="N345" s="91"/>
      <c r="O345" s="91"/>
      <c r="P345" s="91"/>
      <c r="Q345" s="91"/>
      <c r="R345" s="99"/>
      <c r="S345" s="91"/>
      <c r="T345" s="91"/>
      <c r="U345" s="99"/>
      <c r="V345" s="91"/>
      <c r="W345" s="99"/>
      <c r="X345" s="91"/>
      <c r="Y345" s="99"/>
      <c r="Z345" s="91"/>
      <c r="AA345" s="99"/>
      <c r="AB345" s="91"/>
    </row>
    <row r="346" spans="2:28" x14ac:dyDescent="0.3">
      <c r="B346" s="90"/>
      <c r="C346" s="90"/>
      <c r="D346" s="90"/>
      <c r="E346" s="90"/>
      <c r="F346" s="91"/>
      <c r="G346" s="92"/>
      <c r="H346" s="91"/>
      <c r="I346" s="91"/>
      <c r="J346" s="91"/>
      <c r="K346" s="91"/>
      <c r="L346" s="91"/>
      <c r="M346" s="91"/>
      <c r="N346" s="91"/>
      <c r="O346" s="91"/>
      <c r="P346" s="91"/>
      <c r="Q346" s="91"/>
      <c r="R346" s="99"/>
      <c r="S346" s="91"/>
      <c r="T346" s="91"/>
      <c r="U346" s="99"/>
      <c r="V346" s="91"/>
      <c r="W346" s="99"/>
      <c r="X346" s="91"/>
      <c r="Y346" s="99"/>
      <c r="Z346" s="91"/>
      <c r="AA346" s="99"/>
      <c r="AB346" s="91"/>
    </row>
    <row r="347" spans="2:28" x14ac:dyDescent="0.3">
      <c r="B347" s="90"/>
      <c r="C347" s="90"/>
      <c r="D347" s="90"/>
      <c r="E347" s="90"/>
      <c r="F347" s="91"/>
      <c r="G347" s="92"/>
      <c r="H347" s="91"/>
      <c r="I347" s="91"/>
      <c r="J347" s="91"/>
      <c r="K347" s="91"/>
      <c r="L347" s="91"/>
      <c r="M347" s="91"/>
      <c r="N347" s="91"/>
      <c r="O347" s="91"/>
      <c r="P347" s="91"/>
      <c r="Q347" s="91"/>
      <c r="R347" s="99"/>
      <c r="S347" s="91"/>
      <c r="T347" s="91"/>
      <c r="U347" s="99"/>
      <c r="V347" s="91"/>
      <c r="W347" s="99"/>
      <c r="X347" s="91"/>
      <c r="Y347" s="99"/>
      <c r="Z347" s="91"/>
      <c r="AA347" s="99"/>
      <c r="AB347" s="91"/>
    </row>
    <row r="348" spans="2:28" x14ac:dyDescent="0.3">
      <c r="B348" s="90"/>
      <c r="C348" s="90"/>
      <c r="D348" s="90"/>
      <c r="E348" s="90"/>
      <c r="F348" s="91"/>
      <c r="G348" s="92"/>
      <c r="H348" s="91"/>
      <c r="I348" s="91"/>
      <c r="J348" s="91"/>
      <c r="K348" s="91"/>
      <c r="L348" s="91"/>
      <c r="M348" s="91"/>
      <c r="N348" s="91"/>
      <c r="O348" s="91"/>
      <c r="P348" s="91"/>
      <c r="Q348" s="91"/>
      <c r="R348" s="99"/>
      <c r="S348" s="91"/>
      <c r="T348" s="91"/>
      <c r="U348" s="99"/>
      <c r="V348" s="91"/>
      <c r="W348" s="99"/>
      <c r="X348" s="91"/>
      <c r="Y348" s="99"/>
      <c r="Z348" s="91"/>
      <c r="AA348" s="99"/>
      <c r="AB348" s="91"/>
    </row>
    <row r="349" spans="2:28" x14ac:dyDescent="0.3">
      <c r="B349" s="90"/>
      <c r="C349" s="90"/>
      <c r="D349" s="90"/>
      <c r="E349" s="90"/>
      <c r="F349" s="91"/>
      <c r="G349" s="92"/>
      <c r="H349" s="91"/>
      <c r="I349" s="91"/>
      <c r="J349" s="91"/>
      <c r="K349" s="91"/>
      <c r="L349" s="91"/>
      <c r="M349" s="91"/>
      <c r="N349" s="91"/>
      <c r="O349" s="91"/>
      <c r="P349" s="91"/>
      <c r="Q349" s="91"/>
      <c r="R349" s="99"/>
      <c r="S349" s="91"/>
      <c r="T349" s="91"/>
      <c r="U349" s="99"/>
      <c r="V349" s="91"/>
      <c r="W349" s="99"/>
      <c r="X349" s="91"/>
      <c r="Y349" s="99"/>
      <c r="Z349" s="91"/>
      <c r="AA349" s="99"/>
      <c r="AB349" s="91"/>
    </row>
    <row r="350" spans="2:28" x14ac:dyDescent="0.3">
      <c r="B350" s="90"/>
      <c r="C350" s="90"/>
      <c r="D350" s="90"/>
      <c r="E350" s="90"/>
      <c r="F350" s="91"/>
      <c r="G350" s="92"/>
      <c r="H350" s="91"/>
      <c r="I350" s="91"/>
      <c r="J350" s="91"/>
      <c r="K350" s="91"/>
      <c r="L350" s="91"/>
      <c r="M350" s="91"/>
      <c r="N350" s="91"/>
      <c r="O350" s="91"/>
      <c r="P350" s="91"/>
      <c r="Q350" s="91"/>
      <c r="R350" s="99"/>
      <c r="S350" s="91"/>
      <c r="T350" s="91"/>
      <c r="U350" s="99"/>
      <c r="V350" s="91"/>
      <c r="W350" s="99"/>
      <c r="X350" s="91"/>
      <c r="Y350" s="99"/>
      <c r="Z350" s="91"/>
      <c r="AA350" s="99"/>
      <c r="AB350" s="91"/>
    </row>
    <row r="351" spans="2:28" x14ac:dyDescent="0.3">
      <c r="B351" s="90"/>
      <c r="C351" s="90"/>
      <c r="D351" s="90"/>
      <c r="E351" s="90"/>
      <c r="F351" s="91"/>
      <c r="G351" s="92"/>
      <c r="H351" s="91"/>
      <c r="I351" s="91"/>
      <c r="J351" s="91"/>
      <c r="K351" s="91"/>
      <c r="L351" s="91"/>
      <c r="M351" s="91"/>
      <c r="N351" s="91"/>
      <c r="O351" s="91"/>
      <c r="P351" s="91"/>
      <c r="Q351" s="91"/>
      <c r="R351" s="99"/>
      <c r="S351" s="91"/>
      <c r="T351" s="91"/>
      <c r="U351" s="99"/>
      <c r="V351" s="91"/>
      <c r="W351" s="99"/>
      <c r="X351" s="91"/>
      <c r="Y351" s="99"/>
      <c r="Z351" s="91"/>
      <c r="AA351" s="99"/>
      <c r="AB351" s="91"/>
    </row>
    <row r="352" spans="2:28" x14ac:dyDescent="0.3">
      <c r="B352" s="90"/>
      <c r="C352" s="90"/>
      <c r="D352" s="90"/>
      <c r="E352" s="90"/>
      <c r="F352" s="91"/>
      <c r="G352" s="92"/>
      <c r="H352" s="91"/>
      <c r="I352" s="91"/>
      <c r="J352" s="91"/>
      <c r="K352" s="91"/>
      <c r="L352" s="91"/>
      <c r="M352" s="91"/>
      <c r="N352" s="91"/>
      <c r="O352" s="91"/>
      <c r="P352" s="91"/>
      <c r="Q352" s="91"/>
      <c r="R352" s="99"/>
      <c r="S352" s="91"/>
      <c r="T352" s="91"/>
      <c r="U352" s="99"/>
      <c r="V352" s="91"/>
      <c r="W352" s="99"/>
      <c r="X352" s="91"/>
      <c r="Y352" s="99"/>
      <c r="Z352" s="91"/>
      <c r="AA352" s="99"/>
      <c r="AB352" s="91"/>
    </row>
    <row r="353" spans="2:28" x14ac:dyDescent="0.3">
      <c r="B353" s="90"/>
      <c r="C353" s="90"/>
      <c r="D353" s="90"/>
      <c r="E353" s="90"/>
      <c r="F353" s="91"/>
      <c r="G353" s="92"/>
      <c r="H353" s="91"/>
      <c r="I353" s="91"/>
      <c r="J353" s="91"/>
      <c r="K353" s="91"/>
      <c r="L353" s="91"/>
      <c r="M353" s="91"/>
      <c r="N353" s="91"/>
      <c r="O353" s="91"/>
      <c r="P353" s="91"/>
      <c r="Q353" s="91"/>
      <c r="R353" s="99"/>
      <c r="S353" s="91"/>
      <c r="T353" s="91"/>
      <c r="U353" s="99"/>
      <c r="V353" s="91"/>
      <c r="W353" s="99"/>
      <c r="X353" s="91"/>
      <c r="Y353" s="99"/>
      <c r="Z353" s="91"/>
      <c r="AA353" s="99"/>
      <c r="AB353" s="91"/>
    </row>
    <row r="354" spans="2:28" x14ac:dyDescent="0.3">
      <c r="B354" s="90"/>
      <c r="C354" s="90"/>
      <c r="D354" s="90"/>
      <c r="E354" s="90"/>
      <c r="F354" s="91"/>
      <c r="G354" s="92"/>
      <c r="H354" s="91"/>
      <c r="I354" s="91"/>
      <c r="J354" s="91"/>
      <c r="K354" s="91"/>
      <c r="L354" s="91"/>
      <c r="M354" s="91"/>
      <c r="N354" s="91"/>
      <c r="O354" s="91"/>
      <c r="P354" s="91"/>
      <c r="Q354" s="91"/>
      <c r="R354" s="99"/>
      <c r="S354" s="91"/>
      <c r="T354" s="91"/>
      <c r="U354" s="99"/>
      <c r="V354" s="91"/>
      <c r="W354" s="99"/>
      <c r="X354" s="91"/>
      <c r="Y354" s="99"/>
      <c r="Z354" s="91"/>
      <c r="AA354" s="99"/>
      <c r="AB354" s="91"/>
    </row>
    <row r="355" spans="2:28" x14ac:dyDescent="0.3">
      <c r="B355" s="90"/>
      <c r="C355" s="90"/>
      <c r="D355" s="90"/>
      <c r="E355" s="90"/>
      <c r="F355" s="91"/>
      <c r="G355" s="92"/>
      <c r="H355" s="91"/>
      <c r="I355" s="91"/>
      <c r="J355" s="91"/>
      <c r="K355" s="91"/>
      <c r="L355" s="91"/>
      <c r="M355" s="91"/>
      <c r="N355" s="91"/>
      <c r="O355" s="91"/>
      <c r="P355" s="91"/>
      <c r="Q355" s="91"/>
      <c r="R355" s="99"/>
      <c r="S355" s="91"/>
      <c r="T355" s="91"/>
      <c r="U355" s="99"/>
      <c r="V355" s="91"/>
      <c r="W355" s="99"/>
      <c r="X355" s="91"/>
      <c r="Y355" s="99"/>
      <c r="Z355" s="91"/>
      <c r="AA355" s="99"/>
      <c r="AB355" s="91"/>
    </row>
    <row r="356" spans="2:28" x14ac:dyDescent="0.3">
      <c r="B356" s="90"/>
      <c r="C356" s="90"/>
      <c r="D356" s="90"/>
      <c r="E356" s="90"/>
      <c r="F356" s="91"/>
      <c r="G356" s="92"/>
      <c r="H356" s="91"/>
      <c r="I356" s="91"/>
      <c r="J356" s="91"/>
      <c r="K356" s="91"/>
      <c r="L356" s="91"/>
      <c r="M356" s="91"/>
      <c r="N356" s="91"/>
      <c r="O356" s="91"/>
      <c r="P356" s="91"/>
      <c r="Q356" s="91"/>
      <c r="R356" s="99"/>
      <c r="S356" s="91"/>
      <c r="T356" s="91"/>
      <c r="U356" s="99"/>
      <c r="V356" s="91"/>
      <c r="W356" s="99"/>
      <c r="X356" s="91"/>
      <c r="Y356" s="99"/>
      <c r="Z356" s="91"/>
      <c r="AA356" s="99"/>
      <c r="AB356" s="91"/>
    </row>
    <row r="357" spans="2:28" x14ac:dyDescent="0.3">
      <c r="B357" s="90"/>
      <c r="C357" s="90"/>
      <c r="D357" s="90"/>
      <c r="E357" s="90"/>
      <c r="F357" s="91"/>
      <c r="G357" s="92"/>
      <c r="H357" s="91"/>
      <c r="I357" s="91"/>
      <c r="J357" s="91"/>
      <c r="K357" s="91"/>
      <c r="L357" s="91"/>
      <c r="M357" s="91"/>
      <c r="N357" s="91"/>
      <c r="O357" s="91"/>
      <c r="P357" s="91"/>
      <c r="Q357" s="91"/>
      <c r="R357" s="99"/>
      <c r="S357" s="91"/>
      <c r="T357" s="91"/>
      <c r="U357" s="99"/>
      <c r="V357" s="91"/>
      <c r="W357" s="99"/>
      <c r="X357" s="91"/>
      <c r="Y357" s="99"/>
      <c r="Z357" s="91"/>
      <c r="AA357" s="99"/>
      <c r="AB357" s="91"/>
    </row>
    <row r="358" spans="2:28" x14ac:dyDescent="0.3">
      <c r="B358" s="90"/>
      <c r="C358" s="90"/>
      <c r="D358" s="90"/>
      <c r="E358" s="90"/>
      <c r="F358" s="91"/>
      <c r="G358" s="92"/>
      <c r="H358" s="91"/>
      <c r="I358" s="91"/>
      <c r="J358" s="91"/>
      <c r="K358" s="91"/>
      <c r="L358" s="91"/>
      <c r="M358" s="91"/>
      <c r="N358" s="91"/>
      <c r="O358" s="91"/>
      <c r="P358" s="91"/>
      <c r="Q358" s="91"/>
      <c r="R358" s="99"/>
      <c r="S358" s="91"/>
      <c r="T358" s="91"/>
      <c r="U358" s="99"/>
      <c r="V358" s="91"/>
      <c r="W358" s="99"/>
      <c r="X358" s="91"/>
      <c r="Y358" s="99"/>
      <c r="Z358" s="91"/>
      <c r="AA358" s="99"/>
      <c r="AB358" s="91"/>
    </row>
    <row r="359" spans="2:28" x14ac:dyDescent="0.3">
      <c r="B359" s="90"/>
      <c r="C359" s="90"/>
      <c r="D359" s="90"/>
      <c r="E359" s="90"/>
      <c r="F359" s="91"/>
      <c r="G359" s="92"/>
      <c r="H359" s="91"/>
      <c r="I359" s="91"/>
      <c r="J359" s="91"/>
      <c r="K359" s="91"/>
      <c r="L359" s="91"/>
      <c r="M359" s="91"/>
      <c r="N359" s="91"/>
      <c r="O359" s="91"/>
      <c r="P359" s="91"/>
      <c r="Q359" s="91"/>
      <c r="R359" s="99"/>
      <c r="S359" s="91"/>
      <c r="T359" s="91"/>
      <c r="U359" s="99"/>
      <c r="V359" s="91"/>
      <c r="W359" s="99"/>
      <c r="X359" s="91"/>
      <c r="Y359" s="99"/>
      <c r="Z359" s="91"/>
      <c r="AA359" s="99"/>
      <c r="AB359" s="91"/>
    </row>
    <row r="360" spans="2:28" x14ac:dyDescent="0.3">
      <c r="B360" s="90"/>
      <c r="C360" s="90"/>
      <c r="D360" s="90"/>
      <c r="E360" s="90"/>
      <c r="F360" s="91"/>
      <c r="G360" s="92"/>
      <c r="H360" s="91"/>
      <c r="I360" s="91"/>
      <c r="J360" s="91"/>
      <c r="K360" s="91"/>
      <c r="L360" s="91"/>
      <c r="M360" s="91"/>
      <c r="N360" s="91"/>
      <c r="O360" s="91"/>
      <c r="P360" s="91"/>
      <c r="Q360" s="91"/>
      <c r="R360" s="99"/>
      <c r="S360" s="91"/>
      <c r="T360" s="91"/>
      <c r="U360" s="99"/>
      <c r="V360" s="91"/>
      <c r="W360" s="99"/>
      <c r="X360" s="91"/>
      <c r="Y360" s="99"/>
      <c r="Z360" s="91"/>
      <c r="AA360" s="99"/>
      <c r="AB360" s="91"/>
    </row>
    <row r="361" spans="2:28" x14ac:dyDescent="0.3">
      <c r="B361" s="90"/>
      <c r="C361" s="90"/>
      <c r="D361" s="90"/>
      <c r="E361" s="90"/>
      <c r="F361" s="91"/>
      <c r="G361" s="92"/>
      <c r="H361" s="91"/>
      <c r="I361" s="91"/>
      <c r="J361" s="91"/>
      <c r="K361" s="91"/>
      <c r="L361" s="91"/>
      <c r="M361" s="91"/>
      <c r="N361" s="91"/>
      <c r="O361" s="91"/>
      <c r="P361" s="91"/>
      <c r="Q361" s="91"/>
      <c r="R361" s="99"/>
      <c r="S361" s="91"/>
      <c r="T361" s="91"/>
      <c r="U361" s="99"/>
      <c r="V361" s="91"/>
      <c r="W361" s="99"/>
      <c r="X361" s="91"/>
      <c r="Y361" s="99"/>
      <c r="Z361" s="91"/>
      <c r="AA361" s="99"/>
      <c r="AB361" s="91"/>
    </row>
    <row r="362" spans="2:28" x14ac:dyDescent="0.3">
      <c r="B362" s="90"/>
      <c r="C362" s="90"/>
      <c r="D362" s="90"/>
      <c r="E362" s="90"/>
      <c r="F362" s="91"/>
      <c r="G362" s="92"/>
      <c r="H362" s="91"/>
      <c r="I362" s="91"/>
      <c r="J362" s="91"/>
      <c r="K362" s="91"/>
      <c r="L362" s="91"/>
      <c r="M362" s="91"/>
      <c r="N362" s="91"/>
      <c r="O362" s="91"/>
      <c r="P362" s="91"/>
      <c r="Q362" s="91"/>
      <c r="R362" s="99"/>
      <c r="S362" s="91"/>
      <c r="T362" s="91"/>
      <c r="U362" s="99"/>
      <c r="V362" s="91"/>
      <c r="W362" s="99"/>
      <c r="X362" s="91"/>
      <c r="Y362" s="99"/>
      <c r="Z362" s="91"/>
      <c r="AA362" s="99"/>
      <c r="AB362" s="91"/>
    </row>
    <row r="363" spans="2:28" x14ac:dyDescent="0.3">
      <c r="B363" s="90"/>
      <c r="C363" s="90"/>
      <c r="D363" s="90"/>
      <c r="E363" s="90"/>
      <c r="F363" s="91"/>
      <c r="G363" s="92"/>
      <c r="H363" s="91"/>
      <c r="I363" s="91"/>
      <c r="J363" s="91"/>
      <c r="K363" s="91"/>
      <c r="L363" s="91"/>
      <c r="M363" s="91"/>
      <c r="N363" s="91"/>
      <c r="O363" s="91"/>
      <c r="P363" s="91"/>
      <c r="Q363" s="91"/>
      <c r="R363" s="99"/>
      <c r="S363" s="91"/>
      <c r="T363" s="91"/>
      <c r="U363" s="99"/>
      <c r="V363" s="91"/>
      <c r="W363" s="99"/>
      <c r="X363" s="91"/>
      <c r="Y363" s="99"/>
      <c r="Z363" s="91"/>
      <c r="AA363" s="99"/>
      <c r="AB363" s="91"/>
    </row>
    <row r="364" spans="2:28" x14ac:dyDescent="0.3">
      <c r="B364" s="90"/>
      <c r="C364" s="90"/>
      <c r="D364" s="90"/>
      <c r="E364" s="90"/>
      <c r="F364" s="91"/>
      <c r="G364" s="92"/>
      <c r="H364" s="91"/>
      <c r="I364" s="91"/>
      <c r="J364" s="91"/>
      <c r="K364" s="91"/>
      <c r="L364" s="91"/>
      <c r="M364" s="91"/>
      <c r="N364" s="91"/>
      <c r="O364" s="91"/>
      <c r="P364" s="91"/>
      <c r="Q364" s="91"/>
      <c r="R364" s="99"/>
      <c r="S364" s="91"/>
      <c r="T364" s="91"/>
      <c r="U364" s="99"/>
      <c r="V364" s="91"/>
      <c r="W364" s="99"/>
      <c r="X364" s="91"/>
      <c r="Y364" s="99"/>
      <c r="Z364" s="91"/>
      <c r="AA364" s="99"/>
      <c r="AB364" s="91"/>
    </row>
    <row r="365" spans="2:28" x14ac:dyDescent="0.3">
      <c r="B365" s="90"/>
      <c r="C365" s="90"/>
      <c r="D365" s="90"/>
      <c r="E365" s="90"/>
      <c r="F365" s="91"/>
      <c r="G365" s="92"/>
      <c r="H365" s="91"/>
      <c r="I365" s="91"/>
      <c r="J365" s="91"/>
      <c r="K365" s="91"/>
      <c r="L365" s="91"/>
      <c r="M365" s="91"/>
      <c r="N365" s="91"/>
      <c r="O365" s="91"/>
      <c r="P365" s="91"/>
      <c r="Q365" s="91"/>
      <c r="R365" s="99"/>
      <c r="S365" s="91"/>
      <c r="T365" s="91"/>
      <c r="U365" s="99"/>
      <c r="V365" s="91"/>
      <c r="W365" s="99"/>
      <c r="X365" s="91"/>
      <c r="Y365" s="99"/>
      <c r="Z365" s="91"/>
      <c r="AA365" s="99"/>
      <c r="AB365" s="91"/>
    </row>
    <row r="366" spans="2:28" x14ac:dyDescent="0.3">
      <c r="B366" s="90"/>
      <c r="C366" s="90"/>
      <c r="D366" s="90"/>
      <c r="E366" s="90"/>
      <c r="F366" s="91"/>
      <c r="G366" s="92"/>
      <c r="H366" s="91"/>
      <c r="I366" s="91"/>
      <c r="J366" s="91"/>
      <c r="K366" s="91"/>
      <c r="L366" s="91"/>
      <c r="M366" s="91"/>
      <c r="N366" s="91"/>
      <c r="O366" s="91"/>
      <c r="P366" s="91"/>
      <c r="Q366" s="91"/>
      <c r="R366" s="99"/>
      <c r="S366" s="91"/>
      <c r="T366" s="91"/>
      <c r="U366" s="99"/>
      <c r="V366" s="91"/>
      <c r="W366" s="99"/>
      <c r="X366" s="91"/>
      <c r="Y366" s="99"/>
      <c r="Z366" s="91"/>
      <c r="AA366" s="99"/>
      <c r="AB366" s="91"/>
    </row>
    <row r="367" spans="2:28" x14ac:dyDescent="0.3">
      <c r="B367" s="90"/>
      <c r="C367" s="90"/>
      <c r="D367" s="90"/>
      <c r="E367" s="90"/>
      <c r="F367" s="91"/>
      <c r="G367" s="92"/>
      <c r="H367" s="91"/>
      <c r="I367" s="91"/>
      <c r="J367" s="91"/>
      <c r="K367" s="91"/>
      <c r="L367" s="91"/>
      <c r="M367" s="91"/>
      <c r="N367" s="91"/>
      <c r="O367" s="91"/>
      <c r="P367" s="91"/>
      <c r="Q367" s="91"/>
      <c r="R367" s="99"/>
      <c r="S367" s="91"/>
      <c r="T367" s="91"/>
      <c r="U367" s="99"/>
      <c r="V367" s="91"/>
      <c r="W367" s="99"/>
      <c r="X367" s="91"/>
      <c r="Y367" s="99"/>
      <c r="Z367" s="91"/>
      <c r="AA367" s="99"/>
      <c r="AB367" s="91"/>
    </row>
    <row r="368" spans="2:28" x14ac:dyDescent="0.3">
      <c r="B368" s="90"/>
      <c r="C368" s="90"/>
      <c r="D368" s="90"/>
      <c r="E368" s="90"/>
      <c r="F368" s="91"/>
      <c r="G368" s="92"/>
      <c r="H368" s="91"/>
      <c r="I368" s="91"/>
      <c r="J368" s="91"/>
      <c r="K368" s="91"/>
      <c r="L368" s="91"/>
      <c r="M368" s="91"/>
      <c r="N368" s="91"/>
      <c r="O368" s="91"/>
      <c r="P368" s="91"/>
      <c r="Q368" s="91"/>
      <c r="R368" s="99"/>
      <c r="S368" s="91"/>
      <c r="T368" s="91"/>
      <c r="U368" s="99"/>
      <c r="V368" s="91"/>
      <c r="W368" s="99"/>
      <c r="X368" s="91"/>
      <c r="Y368" s="99"/>
      <c r="Z368" s="91"/>
      <c r="AA368" s="99"/>
      <c r="AB368" s="91"/>
    </row>
    <row r="369" spans="2:28" x14ac:dyDescent="0.3">
      <c r="B369" s="90"/>
      <c r="C369" s="90"/>
      <c r="D369" s="90"/>
      <c r="E369" s="90"/>
      <c r="F369" s="91"/>
      <c r="G369" s="92"/>
      <c r="H369" s="91"/>
      <c r="I369" s="91"/>
      <c r="J369" s="91"/>
      <c r="K369" s="91"/>
      <c r="L369" s="91"/>
      <c r="M369" s="91"/>
      <c r="N369" s="91"/>
      <c r="O369" s="91"/>
      <c r="P369" s="91"/>
      <c r="Q369" s="91"/>
      <c r="R369" s="99"/>
      <c r="S369" s="91"/>
      <c r="T369" s="91"/>
      <c r="U369" s="99"/>
      <c r="V369" s="91"/>
      <c r="W369" s="99"/>
      <c r="X369" s="91"/>
      <c r="Y369" s="99"/>
      <c r="Z369" s="91"/>
      <c r="AA369" s="99"/>
      <c r="AB369" s="91"/>
    </row>
    <row r="370" spans="2:28" x14ac:dyDescent="0.3">
      <c r="B370" s="90"/>
      <c r="C370" s="90"/>
      <c r="D370" s="90"/>
      <c r="E370" s="90"/>
      <c r="F370" s="91"/>
      <c r="G370" s="92"/>
      <c r="H370" s="91"/>
      <c r="I370" s="91"/>
      <c r="J370" s="91"/>
      <c r="K370" s="91"/>
      <c r="L370" s="91"/>
      <c r="M370" s="91"/>
      <c r="N370" s="91"/>
      <c r="O370" s="91"/>
      <c r="P370" s="91"/>
      <c r="Q370" s="91"/>
      <c r="R370" s="99"/>
      <c r="S370" s="91"/>
      <c r="T370" s="91"/>
      <c r="U370" s="99"/>
      <c r="V370" s="91"/>
      <c r="W370" s="99"/>
      <c r="X370" s="91"/>
      <c r="Y370" s="99"/>
      <c r="Z370" s="91"/>
      <c r="AA370" s="99"/>
      <c r="AB370" s="91"/>
    </row>
    <row r="371" spans="2:28" x14ac:dyDescent="0.3">
      <c r="B371" s="90"/>
      <c r="C371" s="90"/>
      <c r="D371" s="90"/>
      <c r="E371" s="90"/>
      <c r="F371" s="91"/>
      <c r="G371" s="92"/>
      <c r="H371" s="91"/>
      <c r="I371" s="91"/>
      <c r="J371" s="91"/>
      <c r="K371" s="91"/>
      <c r="L371" s="91"/>
      <c r="M371" s="91"/>
      <c r="N371" s="91"/>
      <c r="O371" s="91"/>
      <c r="P371" s="91"/>
      <c r="Q371" s="91"/>
      <c r="R371" s="99"/>
      <c r="S371" s="91"/>
      <c r="T371" s="91"/>
      <c r="U371" s="99"/>
      <c r="V371" s="91"/>
      <c r="W371" s="99"/>
      <c r="X371" s="91"/>
      <c r="Y371" s="99"/>
      <c r="Z371" s="91"/>
      <c r="AA371" s="99"/>
      <c r="AB371" s="91"/>
    </row>
    <row r="372" spans="2:28" x14ac:dyDescent="0.3">
      <c r="B372" s="90"/>
      <c r="C372" s="90"/>
      <c r="D372" s="90"/>
      <c r="E372" s="90"/>
      <c r="F372" s="91"/>
      <c r="G372" s="92"/>
      <c r="H372" s="91"/>
      <c r="I372" s="91"/>
      <c r="J372" s="91"/>
      <c r="K372" s="91"/>
      <c r="L372" s="91"/>
      <c r="M372" s="91"/>
      <c r="N372" s="91"/>
      <c r="O372" s="91"/>
      <c r="P372" s="91"/>
      <c r="Q372" s="91"/>
      <c r="R372" s="99"/>
      <c r="S372" s="91"/>
      <c r="T372" s="91"/>
      <c r="U372" s="99"/>
      <c r="V372" s="91"/>
      <c r="W372" s="99"/>
      <c r="X372" s="91"/>
      <c r="Y372" s="99"/>
      <c r="Z372" s="91"/>
      <c r="AA372" s="99"/>
      <c r="AB372" s="91"/>
    </row>
    <row r="373" spans="2:28" x14ac:dyDescent="0.3">
      <c r="B373" s="90"/>
      <c r="C373" s="90"/>
      <c r="D373" s="90"/>
      <c r="E373" s="90"/>
      <c r="F373" s="91"/>
      <c r="G373" s="92"/>
      <c r="H373" s="91"/>
      <c r="I373" s="91"/>
      <c r="J373" s="91"/>
      <c r="K373" s="91"/>
      <c r="L373" s="91"/>
      <c r="M373" s="91"/>
      <c r="N373" s="91"/>
      <c r="O373" s="91"/>
      <c r="P373" s="91"/>
      <c r="Q373" s="91"/>
      <c r="R373" s="99"/>
      <c r="S373" s="91"/>
      <c r="T373" s="91"/>
      <c r="U373" s="99"/>
      <c r="V373" s="91"/>
      <c r="W373" s="99"/>
      <c r="X373" s="91"/>
      <c r="Y373" s="99"/>
      <c r="Z373" s="91"/>
      <c r="AA373" s="99"/>
      <c r="AB373" s="91"/>
    </row>
    <row r="374" spans="2:28" x14ac:dyDescent="0.3">
      <c r="B374" s="90"/>
      <c r="C374" s="90"/>
      <c r="D374" s="90"/>
      <c r="E374" s="90"/>
      <c r="F374" s="91"/>
      <c r="G374" s="92"/>
      <c r="H374" s="91"/>
      <c r="I374" s="91"/>
      <c r="J374" s="91"/>
      <c r="K374" s="91"/>
      <c r="L374" s="91"/>
      <c r="M374" s="91"/>
      <c r="N374" s="91"/>
      <c r="O374" s="91"/>
      <c r="P374" s="91"/>
      <c r="Q374" s="91"/>
      <c r="R374" s="99"/>
      <c r="S374" s="91"/>
      <c r="T374" s="91"/>
      <c r="U374" s="99"/>
      <c r="V374" s="91"/>
      <c r="W374" s="99"/>
      <c r="X374" s="91"/>
      <c r="Y374" s="99"/>
      <c r="Z374" s="91"/>
      <c r="AA374" s="99"/>
      <c r="AB374" s="91"/>
    </row>
    <row r="375" spans="2:28" x14ac:dyDescent="0.3">
      <c r="B375" s="90"/>
      <c r="C375" s="90"/>
      <c r="D375" s="90"/>
      <c r="E375" s="90"/>
      <c r="F375" s="91"/>
      <c r="G375" s="92"/>
      <c r="H375" s="91"/>
      <c r="I375" s="91"/>
      <c r="J375" s="91"/>
      <c r="K375" s="91"/>
      <c r="L375" s="91"/>
      <c r="M375" s="91"/>
      <c r="N375" s="91"/>
      <c r="O375" s="91"/>
      <c r="P375" s="91"/>
      <c r="Q375" s="91"/>
      <c r="R375" s="99"/>
      <c r="S375" s="91"/>
      <c r="T375" s="91"/>
      <c r="U375" s="99"/>
      <c r="V375" s="91"/>
      <c r="W375" s="99"/>
      <c r="X375" s="91"/>
      <c r="Y375" s="99"/>
      <c r="Z375" s="91"/>
      <c r="AA375" s="99"/>
      <c r="AB375" s="91"/>
    </row>
    <row r="376" spans="2:28" x14ac:dyDescent="0.3">
      <c r="B376" s="90"/>
      <c r="C376" s="90"/>
      <c r="D376" s="90"/>
      <c r="E376" s="90"/>
      <c r="F376" s="91"/>
      <c r="G376" s="92"/>
      <c r="H376" s="91"/>
      <c r="I376" s="91"/>
      <c r="J376" s="91"/>
      <c r="K376" s="91"/>
      <c r="L376" s="91"/>
      <c r="M376" s="91"/>
      <c r="N376" s="91"/>
      <c r="O376" s="91"/>
      <c r="P376" s="91"/>
      <c r="Q376" s="91"/>
      <c r="R376" s="99"/>
      <c r="S376" s="91"/>
      <c r="T376" s="91"/>
      <c r="U376" s="99"/>
      <c r="V376" s="91"/>
      <c r="W376" s="99"/>
      <c r="X376" s="91"/>
      <c r="Y376" s="99"/>
      <c r="Z376" s="91"/>
      <c r="AA376" s="99"/>
      <c r="AB376" s="91"/>
    </row>
    <row r="377" spans="2:28" x14ac:dyDescent="0.3">
      <c r="B377" s="90"/>
      <c r="C377" s="90"/>
      <c r="D377" s="90"/>
      <c r="E377" s="90"/>
      <c r="F377" s="91"/>
      <c r="G377" s="92"/>
      <c r="H377" s="91"/>
      <c r="I377" s="91"/>
      <c r="J377" s="91"/>
      <c r="K377" s="91"/>
      <c r="L377" s="91"/>
      <c r="M377" s="91"/>
      <c r="N377" s="91"/>
      <c r="O377" s="91"/>
      <c r="P377" s="91"/>
      <c r="Q377" s="91"/>
      <c r="R377" s="99"/>
      <c r="S377" s="91"/>
      <c r="T377" s="91"/>
      <c r="U377" s="99"/>
      <c r="V377" s="91"/>
      <c r="W377" s="99"/>
      <c r="X377" s="91"/>
      <c r="Y377" s="99"/>
      <c r="Z377" s="91"/>
      <c r="AA377" s="99"/>
      <c r="AB377" s="91"/>
    </row>
    <row r="378" spans="2:28" x14ac:dyDescent="0.3">
      <c r="B378" s="90"/>
      <c r="C378" s="90"/>
      <c r="D378" s="90"/>
      <c r="E378" s="90"/>
      <c r="F378" s="91"/>
      <c r="G378" s="92"/>
      <c r="H378" s="91"/>
      <c r="I378" s="91"/>
      <c r="J378" s="91"/>
      <c r="K378" s="91"/>
      <c r="L378" s="91"/>
      <c r="M378" s="91"/>
      <c r="N378" s="91"/>
      <c r="O378" s="91"/>
      <c r="P378" s="91"/>
      <c r="Q378" s="91"/>
      <c r="R378" s="99"/>
      <c r="S378" s="91"/>
      <c r="T378" s="91"/>
      <c r="U378" s="99"/>
      <c r="V378" s="91"/>
      <c r="W378" s="99"/>
      <c r="X378" s="91"/>
      <c r="Y378" s="99"/>
      <c r="Z378" s="91"/>
      <c r="AA378" s="99"/>
      <c r="AB378" s="91"/>
    </row>
    <row r="379" spans="2:28" x14ac:dyDescent="0.3">
      <c r="B379" s="90"/>
      <c r="C379" s="90"/>
      <c r="D379" s="90"/>
      <c r="E379" s="90"/>
      <c r="F379" s="91"/>
      <c r="G379" s="92"/>
      <c r="H379" s="91"/>
      <c r="I379" s="91"/>
      <c r="J379" s="91"/>
      <c r="K379" s="91"/>
      <c r="L379" s="91"/>
      <c r="M379" s="91"/>
      <c r="N379" s="91"/>
      <c r="O379" s="91"/>
      <c r="P379" s="91"/>
      <c r="Q379" s="91"/>
      <c r="R379" s="99"/>
      <c r="S379" s="91"/>
      <c r="T379" s="91"/>
      <c r="U379" s="99"/>
      <c r="V379" s="91"/>
      <c r="W379" s="99"/>
      <c r="X379" s="91"/>
      <c r="Y379" s="99"/>
      <c r="Z379" s="91"/>
      <c r="AA379" s="99"/>
      <c r="AB379" s="91"/>
    </row>
    <row r="380" spans="2:28" x14ac:dyDescent="0.3">
      <c r="B380" s="90"/>
      <c r="C380" s="90"/>
      <c r="D380" s="90"/>
      <c r="E380" s="90"/>
      <c r="F380" s="91"/>
      <c r="G380" s="92"/>
      <c r="H380" s="91"/>
      <c r="I380" s="91"/>
      <c r="J380" s="91"/>
      <c r="K380" s="91"/>
      <c r="L380" s="91"/>
      <c r="M380" s="91"/>
      <c r="N380" s="91"/>
      <c r="O380" s="91"/>
      <c r="P380" s="91"/>
      <c r="Q380" s="91"/>
      <c r="R380" s="99"/>
      <c r="S380" s="91"/>
      <c r="T380" s="91"/>
      <c r="U380" s="99"/>
      <c r="V380" s="91"/>
      <c r="W380" s="99"/>
      <c r="X380" s="91"/>
      <c r="Y380" s="99"/>
      <c r="Z380" s="91"/>
      <c r="AA380" s="99"/>
      <c r="AB380" s="91"/>
    </row>
    <row r="381" spans="2:28" x14ac:dyDescent="0.3">
      <c r="B381" s="90"/>
      <c r="C381" s="90"/>
      <c r="D381" s="90"/>
      <c r="E381" s="90"/>
      <c r="F381" s="91"/>
      <c r="G381" s="92"/>
      <c r="H381" s="91"/>
      <c r="I381" s="91"/>
      <c r="J381" s="91"/>
      <c r="K381" s="91"/>
      <c r="L381" s="91"/>
      <c r="M381" s="91"/>
      <c r="N381" s="91"/>
      <c r="O381" s="91"/>
      <c r="P381" s="91"/>
      <c r="Q381" s="91"/>
      <c r="R381" s="99"/>
      <c r="S381" s="91"/>
      <c r="T381" s="91"/>
      <c r="U381" s="99"/>
      <c r="V381" s="91"/>
      <c r="W381" s="99"/>
      <c r="X381" s="91"/>
      <c r="Y381" s="99"/>
      <c r="Z381" s="91"/>
      <c r="AA381" s="99"/>
      <c r="AB381" s="91"/>
    </row>
    <row r="382" spans="2:28" x14ac:dyDescent="0.3">
      <c r="B382" s="90"/>
      <c r="C382" s="90"/>
      <c r="D382" s="90"/>
      <c r="E382" s="90"/>
      <c r="F382" s="91"/>
      <c r="G382" s="92"/>
      <c r="H382" s="91"/>
      <c r="I382" s="91"/>
      <c r="J382" s="91"/>
      <c r="K382" s="91"/>
      <c r="L382" s="91"/>
      <c r="M382" s="91"/>
      <c r="N382" s="91"/>
      <c r="O382" s="91"/>
      <c r="P382" s="91"/>
      <c r="Q382" s="91"/>
      <c r="R382" s="99"/>
      <c r="S382" s="91"/>
      <c r="T382" s="91"/>
      <c r="U382" s="99"/>
      <c r="V382" s="91"/>
      <c r="W382" s="99"/>
      <c r="X382" s="91"/>
      <c r="Y382" s="99"/>
      <c r="Z382" s="91"/>
      <c r="AA382" s="99"/>
      <c r="AB382" s="91"/>
    </row>
    <row r="383" spans="2:28" x14ac:dyDescent="0.3">
      <c r="B383" s="90"/>
      <c r="C383" s="90"/>
      <c r="D383" s="90"/>
      <c r="E383" s="90"/>
      <c r="F383" s="91"/>
      <c r="G383" s="92"/>
      <c r="H383" s="91"/>
      <c r="I383" s="91"/>
      <c r="J383" s="91"/>
      <c r="K383" s="91"/>
      <c r="L383" s="91"/>
      <c r="M383" s="91"/>
      <c r="N383" s="91"/>
      <c r="O383" s="91"/>
      <c r="P383" s="91"/>
      <c r="Q383" s="91"/>
      <c r="R383" s="99"/>
      <c r="S383" s="91"/>
      <c r="T383" s="91"/>
      <c r="U383" s="99"/>
      <c r="V383" s="91"/>
      <c r="W383" s="99"/>
      <c r="X383" s="91"/>
      <c r="Y383" s="99"/>
      <c r="Z383" s="91"/>
      <c r="AA383" s="99"/>
      <c r="AB383" s="91"/>
    </row>
    <row r="384" spans="2:28" x14ac:dyDescent="0.3">
      <c r="B384" s="90"/>
      <c r="C384" s="90"/>
      <c r="D384" s="90"/>
      <c r="E384" s="90"/>
      <c r="F384" s="91"/>
      <c r="G384" s="92"/>
      <c r="H384" s="91"/>
      <c r="I384" s="91"/>
      <c r="J384" s="91"/>
      <c r="K384" s="91"/>
      <c r="L384" s="91"/>
      <c r="M384" s="91"/>
      <c r="N384" s="91"/>
      <c r="O384" s="91"/>
      <c r="P384" s="91"/>
      <c r="Q384" s="91"/>
      <c r="R384" s="99"/>
      <c r="S384" s="91"/>
      <c r="T384" s="91"/>
      <c r="U384" s="99"/>
      <c r="V384" s="91"/>
      <c r="W384" s="99"/>
      <c r="X384" s="91"/>
      <c r="Y384" s="99"/>
      <c r="Z384" s="91"/>
      <c r="AA384" s="99"/>
      <c r="AB384" s="91"/>
    </row>
    <row r="385" spans="2:28" x14ac:dyDescent="0.3">
      <c r="B385" s="90"/>
      <c r="C385" s="90"/>
      <c r="D385" s="90"/>
      <c r="E385" s="90"/>
      <c r="F385" s="91"/>
      <c r="G385" s="92"/>
      <c r="H385" s="91"/>
      <c r="I385" s="91"/>
      <c r="J385" s="91"/>
      <c r="K385" s="91"/>
      <c r="L385" s="91"/>
      <c r="M385" s="91"/>
      <c r="N385" s="91"/>
      <c r="O385" s="91"/>
      <c r="P385" s="91"/>
      <c r="Q385" s="91"/>
      <c r="R385" s="99"/>
      <c r="S385" s="91"/>
      <c r="T385" s="91"/>
      <c r="U385" s="99"/>
      <c r="V385" s="91"/>
      <c r="W385" s="99"/>
      <c r="X385" s="91"/>
      <c r="Y385" s="99"/>
      <c r="Z385" s="91"/>
      <c r="AA385" s="99"/>
      <c r="AB385" s="91"/>
    </row>
    <row r="386" spans="2:28" x14ac:dyDescent="0.3">
      <c r="B386" s="90"/>
      <c r="C386" s="90"/>
      <c r="D386" s="90"/>
      <c r="E386" s="90"/>
      <c r="F386" s="91"/>
      <c r="G386" s="92"/>
      <c r="H386" s="91"/>
      <c r="I386" s="91"/>
      <c r="J386" s="91"/>
      <c r="K386" s="91"/>
      <c r="L386" s="91"/>
      <c r="M386" s="91"/>
      <c r="N386" s="91"/>
      <c r="O386" s="91"/>
      <c r="P386" s="91"/>
      <c r="Q386" s="91"/>
      <c r="R386" s="99"/>
      <c r="S386" s="91"/>
      <c r="T386" s="91"/>
      <c r="U386" s="99"/>
      <c r="V386" s="91"/>
      <c r="W386" s="99"/>
      <c r="X386" s="91"/>
      <c r="Y386" s="99"/>
      <c r="Z386" s="91"/>
      <c r="AA386" s="99"/>
      <c r="AB386" s="91"/>
    </row>
    <row r="387" spans="2:28" x14ac:dyDescent="0.3">
      <c r="B387" s="90"/>
      <c r="C387" s="90"/>
      <c r="D387" s="90"/>
      <c r="E387" s="90"/>
      <c r="F387" s="91"/>
      <c r="G387" s="92"/>
      <c r="H387" s="91"/>
      <c r="I387" s="91"/>
      <c r="J387" s="91"/>
      <c r="K387" s="91"/>
      <c r="L387" s="91"/>
      <c r="M387" s="91"/>
      <c r="N387" s="91"/>
      <c r="O387" s="91"/>
      <c r="P387" s="91"/>
      <c r="Q387" s="91"/>
      <c r="R387" s="99"/>
      <c r="S387" s="91"/>
      <c r="T387" s="91"/>
      <c r="U387" s="99"/>
      <c r="V387" s="91"/>
      <c r="W387" s="99"/>
      <c r="X387" s="91"/>
      <c r="Y387" s="99"/>
      <c r="Z387" s="91"/>
      <c r="AA387" s="99"/>
      <c r="AB387" s="91"/>
    </row>
    <row r="388" spans="2:28" x14ac:dyDescent="0.3">
      <c r="B388" s="90"/>
      <c r="C388" s="90"/>
      <c r="D388" s="90"/>
      <c r="E388" s="90"/>
      <c r="F388" s="91"/>
      <c r="G388" s="92"/>
      <c r="H388" s="91"/>
      <c r="I388" s="91"/>
      <c r="J388" s="91"/>
      <c r="K388" s="91"/>
      <c r="L388" s="91"/>
      <c r="M388" s="91"/>
      <c r="N388" s="91"/>
      <c r="O388" s="91"/>
      <c r="P388" s="91"/>
      <c r="Q388" s="91"/>
      <c r="R388" s="99"/>
      <c r="S388" s="91"/>
      <c r="T388" s="91"/>
      <c r="U388" s="99"/>
      <c r="V388" s="91"/>
      <c r="W388" s="99"/>
      <c r="X388" s="91"/>
      <c r="Y388" s="99"/>
      <c r="Z388" s="91"/>
      <c r="AA388" s="99"/>
      <c r="AB388" s="91"/>
    </row>
    <row r="389" spans="2:28" x14ac:dyDescent="0.3">
      <c r="B389" s="90"/>
      <c r="C389" s="90"/>
      <c r="D389" s="90"/>
      <c r="E389" s="90"/>
      <c r="F389" s="91"/>
      <c r="G389" s="92"/>
      <c r="H389" s="91"/>
      <c r="I389" s="91"/>
      <c r="J389" s="91"/>
      <c r="K389" s="91"/>
      <c r="L389" s="91"/>
      <c r="M389" s="91"/>
      <c r="N389" s="91"/>
      <c r="O389" s="91"/>
      <c r="P389" s="91"/>
      <c r="Q389" s="91"/>
      <c r="R389" s="99"/>
      <c r="S389" s="91"/>
      <c r="T389" s="91"/>
      <c r="U389" s="99"/>
      <c r="V389" s="91"/>
      <c r="W389" s="99"/>
      <c r="X389" s="91"/>
      <c r="Y389" s="99"/>
      <c r="Z389" s="91"/>
      <c r="AA389" s="99"/>
      <c r="AB389" s="91"/>
    </row>
    <row r="390" spans="2:28" x14ac:dyDescent="0.3">
      <c r="B390" s="90"/>
      <c r="C390" s="90"/>
      <c r="D390" s="90"/>
      <c r="E390" s="90"/>
      <c r="F390" s="91"/>
      <c r="G390" s="92"/>
      <c r="H390" s="91"/>
      <c r="I390" s="91"/>
      <c r="J390" s="91"/>
      <c r="K390" s="91"/>
      <c r="L390" s="91"/>
      <c r="M390" s="91"/>
      <c r="N390" s="91"/>
      <c r="O390" s="91"/>
      <c r="P390" s="91"/>
      <c r="Q390" s="91"/>
      <c r="R390" s="99"/>
      <c r="S390" s="91"/>
      <c r="T390" s="91"/>
      <c r="U390" s="99"/>
      <c r="V390" s="91"/>
      <c r="W390" s="99"/>
      <c r="X390" s="91"/>
      <c r="Y390" s="99"/>
      <c r="Z390" s="91"/>
      <c r="AA390" s="99"/>
      <c r="AB390" s="91"/>
    </row>
    <row r="391" spans="2:28" x14ac:dyDescent="0.3">
      <c r="B391" s="90"/>
      <c r="C391" s="90"/>
      <c r="D391" s="90"/>
      <c r="E391" s="90"/>
      <c r="F391" s="91"/>
      <c r="G391" s="92"/>
      <c r="H391" s="91"/>
      <c r="I391" s="91"/>
      <c r="J391" s="91"/>
      <c r="K391" s="91"/>
      <c r="L391" s="91"/>
      <c r="M391" s="91"/>
      <c r="N391" s="91"/>
      <c r="O391" s="91"/>
      <c r="P391" s="91"/>
      <c r="Q391" s="91"/>
      <c r="R391" s="99"/>
      <c r="S391" s="91"/>
      <c r="T391" s="91"/>
      <c r="U391" s="99"/>
      <c r="V391" s="91"/>
      <c r="W391" s="99"/>
      <c r="X391" s="91"/>
      <c r="Y391" s="99"/>
      <c r="Z391" s="91"/>
      <c r="AA391" s="99"/>
      <c r="AB391" s="91"/>
    </row>
    <row r="392" spans="2:28" x14ac:dyDescent="0.3">
      <c r="B392" s="90"/>
      <c r="C392" s="90"/>
      <c r="D392" s="90"/>
      <c r="E392" s="90"/>
      <c r="F392" s="91"/>
      <c r="G392" s="92"/>
      <c r="H392" s="91"/>
      <c r="I392" s="91"/>
      <c r="J392" s="91"/>
      <c r="K392" s="91"/>
      <c r="L392" s="91"/>
      <c r="M392" s="91"/>
      <c r="N392" s="91"/>
      <c r="O392" s="91"/>
      <c r="P392" s="91"/>
      <c r="Q392" s="91"/>
      <c r="R392" s="99"/>
      <c r="S392" s="91"/>
      <c r="T392" s="91"/>
      <c r="U392" s="99"/>
      <c r="V392" s="91"/>
      <c r="W392" s="99"/>
      <c r="X392" s="91"/>
      <c r="Y392" s="99"/>
      <c r="Z392" s="91"/>
      <c r="AA392" s="99"/>
      <c r="AB392" s="91"/>
    </row>
    <row r="393" spans="2:28" x14ac:dyDescent="0.3">
      <c r="B393" s="90"/>
      <c r="C393" s="90"/>
      <c r="D393" s="90"/>
      <c r="E393" s="90"/>
      <c r="F393" s="91"/>
      <c r="G393" s="92"/>
      <c r="H393" s="91"/>
      <c r="I393" s="91"/>
      <c r="J393" s="91"/>
      <c r="K393" s="91"/>
      <c r="L393" s="91"/>
      <c r="M393" s="91"/>
      <c r="N393" s="91"/>
      <c r="O393" s="91"/>
      <c r="P393" s="91"/>
      <c r="Q393" s="91"/>
      <c r="R393" s="99"/>
      <c r="S393" s="91"/>
      <c r="T393" s="91"/>
      <c r="U393" s="99"/>
      <c r="V393" s="91"/>
      <c r="W393" s="99"/>
      <c r="X393" s="91"/>
      <c r="Y393" s="99"/>
      <c r="Z393" s="91"/>
      <c r="AA393" s="99"/>
      <c r="AB393" s="91"/>
    </row>
    <row r="394" spans="2:28" x14ac:dyDescent="0.3">
      <c r="B394" s="90"/>
      <c r="C394" s="90"/>
      <c r="D394" s="90"/>
      <c r="E394" s="90"/>
      <c r="F394" s="91"/>
      <c r="G394" s="92"/>
      <c r="H394" s="91"/>
      <c r="I394" s="91"/>
      <c r="J394" s="91"/>
      <c r="K394" s="91"/>
      <c r="L394" s="91"/>
      <c r="M394" s="91"/>
      <c r="N394" s="91"/>
      <c r="O394" s="91"/>
      <c r="P394" s="91"/>
      <c r="Q394" s="91"/>
      <c r="R394" s="99"/>
      <c r="S394" s="91"/>
      <c r="T394" s="91"/>
      <c r="U394" s="99"/>
      <c r="V394" s="91"/>
      <c r="W394" s="99"/>
      <c r="X394" s="91"/>
      <c r="Y394" s="99"/>
      <c r="Z394" s="91"/>
      <c r="AA394" s="99"/>
      <c r="AB394" s="91"/>
    </row>
    <row r="395" spans="2:28" x14ac:dyDescent="0.3">
      <c r="B395" s="90"/>
      <c r="C395" s="90"/>
      <c r="D395" s="90"/>
      <c r="E395" s="90"/>
      <c r="F395" s="91"/>
      <c r="G395" s="92"/>
      <c r="H395" s="91"/>
      <c r="I395" s="91"/>
      <c r="J395" s="91"/>
      <c r="K395" s="91"/>
      <c r="L395" s="91"/>
      <c r="M395" s="91"/>
      <c r="N395" s="91"/>
      <c r="O395" s="91"/>
      <c r="P395" s="91"/>
      <c r="Q395" s="91"/>
      <c r="R395" s="99"/>
      <c r="S395" s="91"/>
      <c r="T395" s="91"/>
      <c r="U395" s="99"/>
      <c r="V395" s="91"/>
      <c r="W395" s="99"/>
      <c r="X395" s="91"/>
      <c r="Y395" s="99"/>
      <c r="Z395" s="91"/>
      <c r="AA395" s="99"/>
      <c r="AB395" s="91"/>
    </row>
    <row r="1042817" spans="3:42" x14ac:dyDescent="0.3">
      <c r="G1042817" s="85" t="s">
        <v>226</v>
      </c>
      <c r="K1042817" s="69" t="s">
        <v>143</v>
      </c>
    </row>
    <row r="1042818" spans="3:42" x14ac:dyDescent="0.3">
      <c r="G1042818" s="85" t="s">
        <v>222</v>
      </c>
      <c r="K1042818" s="69" t="s">
        <v>224</v>
      </c>
    </row>
    <row r="1042819" spans="3:42" x14ac:dyDescent="0.3">
      <c r="G1042819" s="85" t="s">
        <v>87</v>
      </c>
      <c r="H1042819" s="69" t="s">
        <v>231</v>
      </c>
      <c r="K1042819" s="69" t="s">
        <v>145</v>
      </c>
    </row>
    <row r="1042820" spans="3:42" x14ac:dyDescent="0.3">
      <c r="G1042820" s="85" t="s">
        <v>88</v>
      </c>
      <c r="H1042820" s="69" t="s">
        <v>227</v>
      </c>
      <c r="K1042820" s="69" t="s">
        <v>146</v>
      </c>
    </row>
    <row r="1042821" spans="3:42" x14ac:dyDescent="0.3">
      <c r="C1042821" s="84" t="s">
        <v>233</v>
      </c>
      <c r="D1042821" s="84" t="s">
        <v>215</v>
      </c>
      <c r="G1042821" s="85" t="s">
        <v>89</v>
      </c>
      <c r="H1042821" s="69" t="s">
        <v>228</v>
      </c>
      <c r="K1042821" s="69" t="s">
        <v>144</v>
      </c>
      <c r="Q1042821" s="69" t="str">
        <f>+'Tabla Valoración controles'!$D$3</f>
        <v>Preventivo</v>
      </c>
      <c r="S1042821" s="69" t="s">
        <v>8</v>
      </c>
      <c r="AJ1042821" s="69" t="s">
        <v>91</v>
      </c>
    </row>
    <row r="1042822" spans="3:42" x14ac:dyDescent="0.3">
      <c r="C1042822" s="84" t="s">
        <v>86</v>
      </c>
      <c r="D1042822" s="84" t="s">
        <v>192</v>
      </c>
      <c r="G1042822" s="85" t="s">
        <v>90</v>
      </c>
      <c r="H1042822" s="69" t="s">
        <v>229</v>
      </c>
      <c r="K1042822" s="69" t="s">
        <v>148</v>
      </c>
      <c r="Q1042822" s="69" t="str">
        <f>+'Tabla Valoración controles'!$D$4</f>
        <v>Detectivo</v>
      </c>
      <c r="S1042822" s="69" t="s">
        <v>42</v>
      </c>
      <c r="T1042822" s="69" t="s">
        <v>77</v>
      </c>
      <c r="V1042822" s="69" t="s">
        <v>79</v>
      </c>
      <c r="X1042822" s="69" t="s">
        <v>81</v>
      </c>
      <c r="Z1042822" s="69" t="s">
        <v>83</v>
      </c>
      <c r="AJ1042822" s="69" t="s">
        <v>147</v>
      </c>
      <c r="AP1042822" s="69" t="s">
        <v>92</v>
      </c>
    </row>
    <row r="1042823" spans="3:42" x14ac:dyDescent="0.3">
      <c r="C1042823" s="84" t="s">
        <v>234</v>
      </c>
      <c r="D1042823" s="84" t="s">
        <v>212</v>
      </c>
      <c r="G1042823" s="85" t="s">
        <v>223</v>
      </c>
      <c r="H1042823" s="69" t="s">
        <v>230</v>
      </c>
      <c r="Q1042823" s="69" t="str">
        <f>+'Tabla Valoración controles'!$D$5</f>
        <v>Correctivo</v>
      </c>
      <c r="T1042823" s="69" t="s">
        <v>78</v>
      </c>
      <c r="V1042823" s="69" t="s">
        <v>80</v>
      </c>
      <c r="X1042823" s="69" t="s">
        <v>82</v>
      </c>
      <c r="Z1042823" s="69" t="s">
        <v>84</v>
      </c>
      <c r="AP1042823" s="69" t="s">
        <v>93</v>
      </c>
    </row>
  </sheetData>
  <sheetProtection algorithmName="SHA-512" hashValue="y+3S+D7fy9bDw2Y3uuvG/5C2HuWvJ/fHMMUIg8YL1ErhDJrOfm09pxHB8hJSKWKoEQ8XGLb7LsY8WSiQ3KizYg==" saltValue="PWnnlsy7WUjKsLw5Ju4R4A==" spinCount="100000" sheet="1" objects="1" scenarios="1"/>
  <dataConsolidate/>
  <mergeCells count="376">
    <mergeCell ref="AM46:AM48"/>
    <mergeCell ref="AN46:AN48"/>
    <mergeCell ref="AO46:AO48"/>
    <mergeCell ref="AP46:AP48"/>
    <mergeCell ref="K46:K48"/>
    <mergeCell ref="L46:L48"/>
    <mergeCell ref="M46:M48"/>
    <mergeCell ref="N46:N48"/>
    <mergeCell ref="AC46:AC48"/>
    <mergeCell ref="AE46:AE48"/>
    <mergeCell ref="AF46:AF48"/>
    <mergeCell ref="AH46:AH48"/>
    <mergeCell ref="AI46:AI48"/>
    <mergeCell ref="AL46:AL48"/>
    <mergeCell ref="AK46:AK48"/>
    <mergeCell ref="AJ46:AJ48"/>
    <mergeCell ref="B46:B48"/>
    <mergeCell ref="C46:C48"/>
    <mergeCell ref="D46:D48"/>
    <mergeCell ref="E46:E48"/>
    <mergeCell ref="F46:F48"/>
    <mergeCell ref="G46:G48"/>
    <mergeCell ref="H46:H48"/>
    <mergeCell ref="I46:I48"/>
    <mergeCell ref="J46:J48"/>
    <mergeCell ref="AN22:AN24"/>
    <mergeCell ref="AO22:AO24"/>
    <mergeCell ref="AP22:AP24"/>
    <mergeCell ref="AC25:AC27"/>
    <mergeCell ref="AE25:AE27"/>
    <mergeCell ref="AF25:AF27"/>
    <mergeCell ref="AH25:AH27"/>
    <mergeCell ref="AI25:AI27"/>
    <mergeCell ref="AJ25:AJ27"/>
    <mergeCell ref="AK25:AK27"/>
    <mergeCell ref="AL25:AL27"/>
    <mergeCell ref="AM25:AM27"/>
    <mergeCell ref="AN25:AN27"/>
    <mergeCell ref="AO25:AO27"/>
    <mergeCell ref="AP25:AP27"/>
    <mergeCell ref="AJ22:AJ24"/>
    <mergeCell ref="AK22:AK24"/>
    <mergeCell ref="AL22:AL24"/>
    <mergeCell ref="AM22:AM24"/>
    <mergeCell ref="AI22:AI24"/>
    <mergeCell ref="AE22:AE24"/>
    <mergeCell ref="AF22:AF24"/>
    <mergeCell ref="AH22:AH24"/>
    <mergeCell ref="J22:J24"/>
    <mergeCell ref="K22:K24"/>
    <mergeCell ref="L22:L24"/>
    <mergeCell ref="M22:M24"/>
    <mergeCell ref="I25:I27"/>
    <mergeCell ref="J25:J27"/>
    <mergeCell ref="L25:L27"/>
    <mergeCell ref="M25:M27"/>
    <mergeCell ref="G22:G24"/>
    <mergeCell ref="H22:H24"/>
    <mergeCell ref="K28:K30"/>
    <mergeCell ref="L28:L30"/>
    <mergeCell ref="M28:M30"/>
    <mergeCell ref="N28:N30"/>
    <mergeCell ref="AC28:AC30"/>
    <mergeCell ref="AE28:AE30"/>
    <mergeCell ref="AF28:AF30"/>
    <mergeCell ref="AC22:AC24"/>
    <mergeCell ref="N22:N24"/>
    <mergeCell ref="K25:K27"/>
    <mergeCell ref="AN28:AN30"/>
    <mergeCell ref="AO28:AO30"/>
    <mergeCell ref="AP28:AP30"/>
    <mergeCell ref="B31:B33"/>
    <mergeCell ref="C31:C33"/>
    <mergeCell ref="D31:D33"/>
    <mergeCell ref="E31:E33"/>
    <mergeCell ref="F31:F33"/>
    <mergeCell ref="G31:G33"/>
    <mergeCell ref="H31:H33"/>
    <mergeCell ref="I31:I33"/>
    <mergeCell ref="J31:J33"/>
    <mergeCell ref="AJ31:AJ33"/>
    <mergeCell ref="AK31:AK33"/>
    <mergeCell ref="AL31:AL33"/>
    <mergeCell ref="AM31:AM33"/>
    <mergeCell ref="AN31:AN33"/>
    <mergeCell ref="AO31:AO33"/>
    <mergeCell ref="AP31:AP33"/>
    <mergeCell ref="K31:K33"/>
    <mergeCell ref="L31:L33"/>
    <mergeCell ref="M31:M33"/>
    <mergeCell ref="N31:N33"/>
    <mergeCell ref="AC31:AC33"/>
    <mergeCell ref="AK28:AK30"/>
    <mergeCell ref="AL28:AL30"/>
    <mergeCell ref="AP37:AP39"/>
    <mergeCell ref="AN40:AN42"/>
    <mergeCell ref="AO40:AO42"/>
    <mergeCell ref="AP40:AP42"/>
    <mergeCell ref="AH40:AH42"/>
    <mergeCell ref="AC40:AC42"/>
    <mergeCell ref="AF37:AF39"/>
    <mergeCell ref="AM28:AM30"/>
    <mergeCell ref="AE31:AE33"/>
    <mergeCell ref="AF31:AF33"/>
    <mergeCell ref="AH31:AH33"/>
    <mergeCell ref="AI31:AI33"/>
    <mergeCell ref="AM40:AM42"/>
    <mergeCell ref="AM34:AM36"/>
    <mergeCell ref="AF34:AF36"/>
    <mergeCell ref="AH34:AH36"/>
    <mergeCell ref="AI34:AI36"/>
    <mergeCell ref="AJ34:AJ36"/>
    <mergeCell ref="AK34:AK36"/>
    <mergeCell ref="AF40:AF42"/>
    <mergeCell ref="AE40:AE42"/>
    <mergeCell ref="AL34:AL36"/>
    <mergeCell ref="B54:L54"/>
    <mergeCell ref="B52:AJ52"/>
    <mergeCell ref="B37:B39"/>
    <mergeCell ref="C37:C39"/>
    <mergeCell ref="D37:D39"/>
    <mergeCell ref="E37:E39"/>
    <mergeCell ref="F37:F39"/>
    <mergeCell ref="G37:G39"/>
    <mergeCell ref="H37:H39"/>
    <mergeCell ref="I37:I39"/>
    <mergeCell ref="J37:J39"/>
    <mergeCell ref="AH37:AH39"/>
    <mergeCell ref="AI37:AI39"/>
    <mergeCell ref="AJ37:AJ39"/>
    <mergeCell ref="B49:B51"/>
    <mergeCell ref="B43:B45"/>
    <mergeCell ref="C43:C45"/>
    <mergeCell ref="D43:D45"/>
    <mergeCell ref="E43:E45"/>
    <mergeCell ref="F43:F45"/>
    <mergeCell ref="G43:G45"/>
    <mergeCell ref="H43:H45"/>
    <mergeCell ref="I43:I45"/>
    <mergeCell ref="AH43:AH45"/>
    <mergeCell ref="AM43:AM45"/>
    <mergeCell ref="AN43:AN45"/>
    <mergeCell ref="AO43:AO45"/>
    <mergeCell ref="AP43:AP45"/>
    <mergeCell ref="AI40:AI42"/>
    <mergeCell ref="AJ40:AJ42"/>
    <mergeCell ref="AK40:AK42"/>
    <mergeCell ref="AL40:AL42"/>
    <mergeCell ref="AC34:AC36"/>
    <mergeCell ref="AK37:AK39"/>
    <mergeCell ref="AL37:AL39"/>
    <mergeCell ref="AM37:AM39"/>
    <mergeCell ref="AN37:AN39"/>
    <mergeCell ref="AO37:AO39"/>
    <mergeCell ref="AE34:AE36"/>
    <mergeCell ref="B11:B12"/>
    <mergeCell ref="AN34:AN36"/>
    <mergeCell ref="AO34:AO36"/>
    <mergeCell ref="AI28:AI30"/>
    <mergeCell ref="AJ28:AJ30"/>
    <mergeCell ref="AP19:AP21"/>
    <mergeCell ref="AP34:AP36"/>
    <mergeCell ref="K37:K39"/>
    <mergeCell ref="L37:L39"/>
    <mergeCell ref="M37:M39"/>
    <mergeCell ref="N37:N39"/>
    <mergeCell ref="AH28:AH30"/>
    <mergeCell ref="B28:B30"/>
    <mergeCell ref="C28:C30"/>
    <mergeCell ref="D28:D30"/>
    <mergeCell ref="E28:E30"/>
    <mergeCell ref="F28:F30"/>
    <mergeCell ref="G28:G30"/>
    <mergeCell ref="H28:H30"/>
    <mergeCell ref="I28:I30"/>
    <mergeCell ref="J28:J30"/>
    <mergeCell ref="B34:B36"/>
    <mergeCell ref="C34:C36"/>
    <mergeCell ref="D34:D36"/>
    <mergeCell ref="AK19:AK21"/>
    <mergeCell ref="AL19:AL21"/>
    <mergeCell ref="AM19:AM21"/>
    <mergeCell ref="AN19:AN21"/>
    <mergeCell ref="AO19:AO21"/>
    <mergeCell ref="AM3:AP5"/>
    <mergeCell ref="B9:AP9"/>
    <mergeCell ref="AN11:AP11"/>
    <mergeCell ref="O7:O8"/>
    <mergeCell ref="P7:AI8"/>
    <mergeCell ref="D7:G7"/>
    <mergeCell ref="I7:N7"/>
    <mergeCell ref="AK7:AM8"/>
    <mergeCell ref="E11:E12"/>
    <mergeCell ref="F11:F12"/>
    <mergeCell ref="G11:G12"/>
    <mergeCell ref="H11:H12"/>
    <mergeCell ref="G3:AL5"/>
    <mergeCell ref="AC10:AJ10"/>
    <mergeCell ref="B7:C7"/>
    <mergeCell ref="B8:C8"/>
    <mergeCell ref="D8:N8"/>
    <mergeCell ref="B10:H10"/>
    <mergeCell ref="I10:N10"/>
    <mergeCell ref="C11:C12"/>
    <mergeCell ref="D11:D12"/>
    <mergeCell ref="AK10:AP10"/>
    <mergeCell ref="AM11:AM12"/>
    <mergeCell ref="O11:O12"/>
    <mergeCell ref="AC11:AC12"/>
    <mergeCell ref="AE11:AE12"/>
    <mergeCell ref="AF11:AF12"/>
    <mergeCell ref="I11:I12"/>
    <mergeCell ref="J11:J12"/>
    <mergeCell ref="P11:P12"/>
    <mergeCell ref="Q11:AB11"/>
    <mergeCell ref="AH11:AH12"/>
    <mergeCell ref="AI11:AI12"/>
    <mergeCell ref="AJ11:AJ12"/>
    <mergeCell ref="O10:AB10"/>
    <mergeCell ref="AK11:AK12"/>
    <mergeCell ref="AL11:AL12"/>
    <mergeCell ref="K11:K12"/>
    <mergeCell ref="L11:L12"/>
    <mergeCell ref="M11:M12"/>
    <mergeCell ref="N11:N12"/>
    <mergeCell ref="AD11:AD12"/>
    <mergeCell ref="AG11:AG12"/>
    <mergeCell ref="B13:B15"/>
    <mergeCell ref="C13:C15"/>
    <mergeCell ref="D13:D15"/>
    <mergeCell ref="E13:E15"/>
    <mergeCell ref="F13:F15"/>
    <mergeCell ref="AJ13:AJ15"/>
    <mergeCell ref="AJ19:AJ21"/>
    <mergeCell ref="AH19:AH21"/>
    <mergeCell ref="AE19:AE21"/>
    <mergeCell ref="AC19:AC21"/>
    <mergeCell ref="AF19:AF21"/>
    <mergeCell ref="AI19:AI21"/>
    <mergeCell ref="B19:B21"/>
    <mergeCell ref="C19:C21"/>
    <mergeCell ref="D19:D21"/>
    <mergeCell ref="E19:E21"/>
    <mergeCell ref="F19:F21"/>
    <mergeCell ref="AH13:AH15"/>
    <mergeCell ref="AC13:AC15"/>
    <mergeCell ref="AF13:AF15"/>
    <mergeCell ref="AI13:AI15"/>
    <mergeCell ref="AE13:AE15"/>
    <mergeCell ref="B16:B18"/>
    <mergeCell ref="C16:C18"/>
    <mergeCell ref="B22:B24"/>
    <mergeCell ref="C22:C24"/>
    <mergeCell ref="D22:D24"/>
    <mergeCell ref="E22:E24"/>
    <mergeCell ref="F22:F24"/>
    <mergeCell ref="B25:B27"/>
    <mergeCell ref="C25:C27"/>
    <mergeCell ref="D25:D27"/>
    <mergeCell ref="F25:F27"/>
    <mergeCell ref="E25:E27"/>
    <mergeCell ref="L34:L36"/>
    <mergeCell ref="M34:M36"/>
    <mergeCell ref="N34:N36"/>
    <mergeCell ref="I13:I15"/>
    <mergeCell ref="G13:G15"/>
    <mergeCell ref="K13:K15"/>
    <mergeCell ref="L13:L15"/>
    <mergeCell ref="M13:M15"/>
    <mergeCell ref="N13:N15"/>
    <mergeCell ref="M19:M21"/>
    <mergeCell ref="N19:N21"/>
    <mergeCell ref="G19:G21"/>
    <mergeCell ref="H19:H21"/>
    <mergeCell ref="I19:I21"/>
    <mergeCell ref="J19:J21"/>
    <mergeCell ref="K19:K21"/>
    <mergeCell ref="L19:L21"/>
    <mergeCell ref="J13:J15"/>
    <mergeCell ref="H13:H15"/>
    <mergeCell ref="K16:K18"/>
    <mergeCell ref="N25:N27"/>
    <mergeCell ref="G25:G27"/>
    <mergeCell ref="H25:H27"/>
    <mergeCell ref="I22:I24"/>
    <mergeCell ref="E40:E42"/>
    <mergeCell ref="D40:D42"/>
    <mergeCell ref="C40:C42"/>
    <mergeCell ref="J43:J45"/>
    <mergeCell ref="G34:G36"/>
    <mergeCell ref="H34:H36"/>
    <mergeCell ref="I34:I36"/>
    <mergeCell ref="J34:J36"/>
    <mergeCell ref="K34:K36"/>
    <mergeCell ref="E34:E36"/>
    <mergeCell ref="F34:F36"/>
    <mergeCell ref="K43:K45"/>
    <mergeCell ref="H49:H51"/>
    <mergeCell ref="I49:I51"/>
    <mergeCell ref="J49:J51"/>
    <mergeCell ref="AE37:AE39"/>
    <mergeCell ref="N49:N51"/>
    <mergeCell ref="AC49:AC51"/>
    <mergeCell ref="AE49:AE51"/>
    <mergeCell ref="L49:L51"/>
    <mergeCell ref="M49:M51"/>
    <mergeCell ref="AC43:AC45"/>
    <mergeCell ref="AE43:AE45"/>
    <mergeCell ref="L43:L45"/>
    <mergeCell ref="M43:M45"/>
    <mergeCell ref="N43:N45"/>
    <mergeCell ref="AC37:AC39"/>
    <mergeCell ref="D16:D18"/>
    <mergeCell ref="E16:E18"/>
    <mergeCell ref="F16:F18"/>
    <mergeCell ref="G16:G18"/>
    <mergeCell ref="AI16:AI18"/>
    <mergeCell ref="AJ16:AJ18"/>
    <mergeCell ref="AK16:AK18"/>
    <mergeCell ref="H16:H18"/>
    <mergeCell ref="I16:I18"/>
    <mergeCell ref="J16:J18"/>
    <mergeCell ref="AJ49:AJ51"/>
    <mergeCell ref="AL43:AL45"/>
    <mergeCell ref="AK43:AK45"/>
    <mergeCell ref="AJ43:AJ45"/>
    <mergeCell ref="AI43:AI45"/>
    <mergeCell ref="AL49:AL51"/>
    <mergeCell ref="AK49:AK51"/>
    <mergeCell ref="AF49:AF51"/>
    <mergeCell ref="AH49:AH51"/>
    <mergeCell ref="AF43:AF45"/>
    <mergeCell ref="AN7:AP7"/>
    <mergeCell ref="AN8:AP8"/>
    <mergeCell ref="L16:L18"/>
    <mergeCell ref="M16:M18"/>
    <mergeCell ref="N16:N18"/>
    <mergeCell ref="AC16:AC18"/>
    <mergeCell ref="AE16:AE18"/>
    <mergeCell ref="AF16:AF18"/>
    <mergeCell ref="AH16:AH18"/>
    <mergeCell ref="AM13:AM15"/>
    <mergeCell ref="AN13:AN15"/>
    <mergeCell ref="AO13:AO15"/>
    <mergeCell ref="AP13:AP15"/>
    <mergeCell ref="AK13:AK15"/>
    <mergeCell ref="AL13:AL15"/>
    <mergeCell ref="AL16:AL18"/>
    <mergeCell ref="AM16:AM18"/>
    <mergeCell ref="AN16:AN18"/>
    <mergeCell ref="AO16:AO18"/>
    <mergeCell ref="AP16:AP18"/>
    <mergeCell ref="B53:AJ53"/>
    <mergeCell ref="AK52:AN54"/>
    <mergeCell ref="AO52:AP54"/>
    <mergeCell ref="B40:B42"/>
    <mergeCell ref="N40:N42"/>
    <mergeCell ref="M40:M42"/>
    <mergeCell ref="L40:L42"/>
    <mergeCell ref="K40:K42"/>
    <mergeCell ref="J40:J42"/>
    <mergeCell ref="I40:I42"/>
    <mergeCell ref="H40:H42"/>
    <mergeCell ref="G40:G42"/>
    <mergeCell ref="F40:F42"/>
    <mergeCell ref="AI49:AI51"/>
    <mergeCell ref="AM49:AM51"/>
    <mergeCell ref="AN49:AN51"/>
    <mergeCell ref="AO49:AO51"/>
    <mergeCell ref="AP49:AP51"/>
    <mergeCell ref="K49:K51"/>
    <mergeCell ref="C49:C51"/>
    <mergeCell ref="D49:D51"/>
    <mergeCell ref="E49:E51"/>
    <mergeCell ref="F49:F51"/>
    <mergeCell ref="G49:G51"/>
  </mergeCells>
  <phoneticPr fontId="65" type="noConversion"/>
  <conditionalFormatting sqref="I13 I16 I19 I22 I25 I28 I31 I34 I37 I40 I43 I46 I49">
    <cfRule type="cellIs" dxfId="58" priority="177" operator="equal">
      <formula>"Media"</formula>
    </cfRule>
    <cfRule type="cellIs" dxfId="57" priority="176" operator="equal">
      <formula>"Alta"</formula>
    </cfRule>
    <cfRule type="cellIs" dxfId="56" priority="175" operator="equal">
      <formula>"Muy Alta"</formula>
    </cfRule>
    <cfRule type="cellIs" dxfId="55" priority="179" operator="equal">
      <formula>"Muy Baja"</formula>
    </cfRule>
    <cfRule type="cellIs" dxfId="54" priority="178" operator="equal">
      <formula>"Baja"</formula>
    </cfRule>
  </conditionalFormatting>
  <conditionalFormatting sqref="K13:K14 K16">
    <cfRule type="containsText" dxfId="53" priority="1261" operator="containsText" text="❌">
      <formula>NOT(ISERROR(SEARCH("❌",K13)))</formula>
    </cfRule>
  </conditionalFormatting>
  <conditionalFormatting sqref="K19">
    <cfRule type="containsText" dxfId="52" priority="4" operator="containsText" text="❌">
      <formula>NOT(ISERROR(SEARCH("❌",K19)))</formula>
    </cfRule>
  </conditionalFormatting>
  <conditionalFormatting sqref="K22">
    <cfRule type="containsText" dxfId="51" priority="2" operator="containsText" text="❌">
      <formula>NOT(ISERROR(SEARCH("❌",K22)))</formula>
    </cfRule>
  </conditionalFormatting>
  <conditionalFormatting sqref="K25">
    <cfRule type="containsText" dxfId="50" priority="782" operator="containsText" text="❌">
      <formula>NOT(ISERROR(SEARCH("❌",K25)))</formula>
    </cfRule>
  </conditionalFormatting>
  <conditionalFormatting sqref="K28">
    <cfRule type="containsText" dxfId="49" priority="1" operator="containsText" text="❌">
      <formula>NOT(ISERROR(SEARCH("❌",K28)))</formula>
    </cfRule>
  </conditionalFormatting>
  <conditionalFormatting sqref="K31">
    <cfRule type="containsText" dxfId="48" priority="1100" operator="containsText" text="❌">
      <formula>NOT(ISERROR(SEARCH("❌",K31)))</formula>
    </cfRule>
  </conditionalFormatting>
  <conditionalFormatting sqref="K34">
    <cfRule type="containsText" dxfId="47" priority="154" operator="containsText" text="❌">
      <formula>NOT(ISERROR(SEARCH("❌",K34)))</formula>
    </cfRule>
  </conditionalFormatting>
  <conditionalFormatting sqref="K37">
    <cfRule type="containsText" dxfId="46" priority="153" operator="containsText" text="❌">
      <formula>NOT(ISERROR(SEARCH("❌",K37)))</formula>
    </cfRule>
  </conditionalFormatting>
  <conditionalFormatting sqref="K40">
    <cfRule type="containsText" dxfId="45" priority="57" operator="containsText" text="❌">
      <formula>NOT(ISERROR(SEARCH("❌",K40)))</formula>
    </cfRule>
  </conditionalFormatting>
  <conditionalFormatting sqref="K43">
    <cfRule type="containsText" dxfId="44" priority="1158" operator="containsText" text="❌">
      <formula>NOT(ISERROR(SEARCH("❌",K43)))</formula>
    </cfRule>
  </conditionalFormatting>
  <conditionalFormatting sqref="K46">
    <cfRule type="containsText" dxfId="43" priority="3" operator="containsText" text="❌">
      <formula>NOT(ISERROR(SEARCH("❌",K46)))</formula>
    </cfRule>
  </conditionalFormatting>
  <conditionalFormatting sqref="K49">
    <cfRule type="containsText" dxfId="42" priority="863" operator="containsText" text="❌">
      <formula>NOT(ISERROR(SEARCH("❌",K49)))</formula>
    </cfRule>
  </conditionalFormatting>
  <conditionalFormatting sqref="L13 L16 L19 L22 L25 L28 L31 L34 L37 L40 L43 L46 L49">
    <cfRule type="cellIs" dxfId="41" priority="155" operator="equal">
      <formula>"Catastrófico"</formula>
    </cfRule>
    <cfRule type="cellIs" dxfId="40" priority="156" operator="equal">
      <formula>"Mayor"</formula>
    </cfRule>
    <cfRule type="cellIs" dxfId="39" priority="157" operator="equal">
      <formula>"Moderado"</formula>
    </cfRule>
    <cfRule type="cellIs" dxfId="38" priority="158" operator="equal">
      <formula>"Menor"</formula>
    </cfRule>
    <cfRule type="cellIs" dxfId="37" priority="159" operator="equal">
      <formula>"Leve"</formula>
    </cfRule>
  </conditionalFormatting>
  <conditionalFormatting sqref="N13:N14 N16:N17 N19:N20 N22:N23 N25:N26 N28:N29 N31:N32 N34:N35 N37:N38 N40:N41 N43:N44 N46:N47 N49:N50">
    <cfRule type="cellIs" dxfId="36" priority="1481" operator="equal">
      <formula>"Bajo"</formula>
    </cfRule>
    <cfRule type="cellIs" dxfId="35" priority="1478" operator="equal">
      <formula>"Extremo"</formula>
    </cfRule>
    <cfRule type="cellIs" dxfId="34" priority="1479" operator="equal">
      <formula>"Alto"</formula>
    </cfRule>
    <cfRule type="cellIs" dxfId="33" priority="1480" operator="equal">
      <formula>"Moderado"</formula>
    </cfRule>
  </conditionalFormatting>
  <conditionalFormatting sqref="P13:P51">
    <cfRule type="cellIs" dxfId="32" priority="5" operator="equal">
      <formula>0</formula>
    </cfRule>
  </conditionalFormatting>
  <conditionalFormatting sqref="Q13:Q51">
    <cfRule type="containsText" dxfId="31" priority="405" operator="containsText" text="Correctivo">
      <formula>NOT(ISERROR(SEARCH("Correctivo",Q13)))</formula>
    </cfRule>
  </conditionalFormatting>
  <conditionalFormatting sqref="AB13:AB51">
    <cfRule type="cellIs" dxfId="30" priority="269" operator="equal">
      <formula>0</formula>
    </cfRule>
  </conditionalFormatting>
  <conditionalFormatting sqref="AC13:AD13 AC16:AD16 AC19:AD19 AC22:AD22 AC25:AD25 AC28:AD28 AC31:AD31 AC34:AD34 AC37:AD37 AC40:AD40 AC43:AD43 AC46:AD46 AC49:AD49">
    <cfRule type="cellIs" dxfId="29" priority="877" operator="equal">
      <formula>"Muy Baja"</formula>
    </cfRule>
    <cfRule type="cellIs" dxfId="28" priority="875" operator="equal">
      <formula>"Media"</formula>
    </cfRule>
    <cfRule type="cellIs" dxfId="27" priority="876" operator="equal">
      <formula>"Baja"</formula>
    </cfRule>
    <cfRule type="cellIs" dxfId="26" priority="873" operator="equal">
      <formula>"Muy Alta"</formula>
    </cfRule>
  </conditionalFormatting>
  <conditionalFormatting sqref="AC13:AD13 AD14 AC16:AD16 AD17 AC19:AD19 AD20 AC22:AD22 AD23 AC25:AD25 AD26 AC28:AD28 AD29 AC31:AD31 AD32 AC34:AD34 AD35 AC37:AD37 AD38 AC40:AD40 AD41 AC43 AD43:AD44 AC46:AD46 AD47 AC49:AD49 AD50">
    <cfRule type="cellIs" dxfId="25" priority="874" operator="equal">
      <formula>"Alta"</formula>
    </cfRule>
  </conditionalFormatting>
  <conditionalFormatting sqref="AD14:AD15">
    <cfRule type="cellIs" dxfId="24" priority="310" operator="equal">
      <formula>"Muy Alta"</formula>
    </cfRule>
    <cfRule type="cellIs" dxfId="23" priority="313" operator="equal">
      <formula>"Baja"</formula>
    </cfRule>
    <cfRule type="cellIs" dxfId="22" priority="314" operator="equal">
      <formula>"Muy Baja"</formula>
    </cfRule>
    <cfRule type="cellIs" dxfId="21" priority="312" operator="equal">
      <formula>"Media"</formula>
    </cfRule>
  </conditionalFormatting>
  <conditionalFormatting sqref="AD15">
    <cfRule type="cellIs" dxfId="20" priority="311" operator="equal">
      <formula>"Alta"</formula>
    </cfRule>
  </conditionalFormatting>
  <conditionalFormatting sqref="AD17:AD18 AD20:AD21 AD23:AD24 AD26:AD27 AD29:AD30 AD32:AD33 AD35:AD36 AD38:AD39 AD41:AD42 AD44:AD45 AD47:AD48 AD50:AD51">
    <cfRule type="cellIs" dxfId="19" priority="10" operator="equal">
      <formula>"Muy Baja"</formula>
    </cfRule>
    <cfRule type="cellIs" dxfId="18" priority="9" operator="equal">
      <formula>"Baja"</formula>
    </cfRule>
    <cfRule type="cellIs" dxfId="17" priority="8" operator="equal">
      <formula>"Media"</formula>
    </cfRule>
    <cfRule type="cellIs" dxfId="16" priority="6" operator="equal">
      <formula>"Muy Alta"</formula>
    </cfRule>
  </conditionalFormatting>
  <conditionalFormatting sqref="AD18 AD21 AD24 AD27 AD30 AD33 AD36 AD39 AD42 AD45 AD48 AD51">
    <cfRule type="cellIs" dxfId="15" priority="7" operator="equal">
      <formula>"Alta"</formula>
    </cfRule>
  </conditionalFormatting>
  <conditionalFormatting sqref="AF13 AF16 AF19 AF22 AF25 AF28 AF31 AF34 AF37 AF40 AF43 AF46 AF49">
    <cfRule type="cellIs" dxfId="14" priority="878" operator="equal">
      <formula>"Catastrófico"</formula>
    </cfRule>
    <cfRule type="cellIs" dxfId="13" priority="879" operator="equal">
      <formula>"Mayor"</formula>
    </cfRule>
    <cfRule type="cellIs" dxfId="12" priority="880" operator="equal">
      <formula>"Moderado"</formula>
    </cfRule>
    <cfRule type="cellIs" dxfId="11" priority="881" operator="equal">
      <formula>"Menor"</formula>
    </cfRule>
    <cfRule type="cellIs" dxfId="10" priority="882" operator="equal">
      <formula>"Leve"</formula>
    </cfRule>
  </conditionalFormatting>
  <conditionalFormatting sqref="AG13:AG51">
    <cfRule type="cellIs" dxfId="9" priority="15" operator="equal">
      <formula>"Muy Baja"</formula>
    </cfRule>
    <cfRule type="cellIs" dxfId="8" priority="14" operator="equal">
      <formula>"Baja"</formula>
    </cfRule>
    <cfRule type="cellIs" dxfId="7" priority="13" operator="equal">
      <formula>"Media"</formula>
    </cfRule>
    <cfRule type="cellIs" dxfId="6" priority="12" operator="equal">
      <formula>"Alta"</formula>
    </cfRule>
    <cfRule type="cellIs" dxfId="5" priority="11" operator="equal">
      <formula>"Muy Alta"</formula>
    </cfRule>
  </conditionalFormatting>
  <conditionalFormatting sqref="AI13 AI16 AI19 AI22 AI25 AI28 AI31 AI34 AI37 AI40 AI43 AI46 AI49">
    <cfRule type="cellIs" dxfId="4" priority="183" operator="equal">
      <formula>"Bajo"</formula>
    </cfRule>
    <cfRule type="cellIs" dxfId="3" priority="181" operator="equal">
      <formula>"Alto"</formula>
    </cfRule>
    <cfRule type="cellIs" dxfId="2" priority="180" operator="equal">
      <formula>"Extremo"</formula>
    </cfRule>
    <cfRule type="cellIs" dxfId="1" priority="182" operator="equal">
      <formula>"Moderado"</formula>
    </cfRule>
  </conditionalFormatting>
  <conditionalFormatting sqref="AJ13:AJ51">
    <cfRule type="containsText" dxfId="0" priority="36" operator="containsText" text="Reducir (compartir o mitigar)">
      <formula>NOT(ISERROR(SEARCH("Reducir (compartir o mitigar)",AJ13)))</formula>
    </cfRule>
  </conditionalFormatting>
  <dataValidations count="8">
    <dataValidation type="date" operator="greaterThan" allowBlank="1" showInputMessage="1" showErrorMessage="1" error="Día/Mes/Año Ej. 28/09/2021" sqref="AM43 AM49" xr:uid="{00000000-0002-0000-0300-000000000000}">
      <formula1>44469</formula1>
    </dataValidation>
    <dataValidation type="date" operator="greaterThan" allowBlank="1" showInputMessage="1" showErrorMessage="1" error="La fecha de seguimiento debe ser despues de la fecha de implementación" sqref="AN43 AN49" xr:uid="{00000000-0002-0000-0300-000001000000}">
      <formula1>AL43</formula1>
    </dataValidation>
    <dataValidation type="list" allowBlank="1" showInputMessage="1" showErrorMessage="1" sqref="AO49 AO43" xr:uid="{00000000-0002-0000-0300-000002000000}">
      <formula1>$AP$1042822:$AP$1042823</formula1>
    </dataValidation>
    <dataValidation type="list" allowBlank="1" showInputMessage="1" showErrorMessage="1" sqref="Q13:Q51" xr:uid="{00000000-0002-0000-0300-000003000000}">
      <formula1>$Q$1042821:$Q$1042823</formula1>
    </dataValidation>
    <dataValidation type="list" allowBlank="1" showInputMessage="1" showErrorMessage="1" sqref="C13:C51" xr:uid="{00000000-0002-0000-0300-000004000000}">
      <formula1>$C$1042821:$C$1042823</formula1>
    </dataValidation>
    <dataValidation type="list" allowBlank="1" showInputMessage="1" showErrorMessage="1" sqref="G13:G51" xr:uid="{00000000-0002-0000-0300-000005000000}">
      <formula1>$G$1042817:$G$1042823</formula1>
    </dataValidation>
    <dataValidation type="list" allowBlank="1" showInputMessage="1" showErrorMessage="1" sqref="H13:H51" xr:uid="{00000000-0002-0000-0300-000006000000}">
      <formula1>$H$1042819:$H$1042823</formula1>
    </dataValidation>
    <dataValidation type="list" allowBlank="1" showInputMessage="1" showErrorMessage="1" sqref="K13:K51" xr:uid="{00000000-0002-0000-0300-000007000000}">
      <formula1>$K$1042817:$K$1042822</formula1>
    </dataValidation>
  </dataValidations>
  <hyperlinks>
    <hyperlink ref="M54" r:id="rId1" display="https://personeriacali.gov.co/induccion-y-reinduccion/" xr:uid="{E458A405-363D-4E4F-947D-380EB102AEF5}"/>
  </hyperlinks>
  <pageMargins left="0.19685039370078741" right="0.23622047244094491" top="0.39370078740157483" bottom="0.39370078740157483" header="0" footer="0.19685039370078741"/>
  <pageSetup paperSize="10000" scale="17" fitToHeight="2" orientation="landscape" r:id="rId2"/>
  <headerFooter>
    <oddFooter>&amp;L&amp;"Arial,Normal"&amp;12&amp;K00-048Página &amp;P de &amp;N</oddFooter>
  </headerFooter>
  <rowBreaks count="1" manualBreakCount="1">
    <brk id="36" max="42" man="1"/>
  </rowBreaks>
  <drawing r:id="rId3"/>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8000000}">
          <x14:formula1>
            <xm:f>DATOS!$E$18:$E$19</xm:f>
          </x14:formula1>
          <xm:sqref>T13:T51</xm:sqref>
        </x14:dataValidation>
        <x14:dataValidation type="list" allowBlank="1" showInputMessage="1" showErrorMessage="1" xr:uid="{00000000-0002-0000-0300-000009000000}">
          <x14:formula1>
            <xm:f>DATOS!$E$21:$E$22</xm:f>
          </x14:formula1>
          <xm:sqref>V13:V51</xm:sqref>
        </x14:dataValidation>
        <x14:dataValidation type="list" allowBlank="1" showInputMessage="1" showErrorMessage="1" xr:uid="{00000000-0002-0000-0300-00000A000000}">
          <x14:formula1>
            <xm:f>DATOS!$E$24:$E$25</xm:f>
          </x14:formula1>
          <xm:sqref>X13:X51</xm:sqref>
        </x14:dataValidation>
        <x14:dataValidation type="list" allowBlank="1" showInputMessage="1" showErrorMessage="1" xr:uid="{00000000-0002-0000-0300-00000B000000}">
          <x14:formula1>
            <xm:f>DATOS!$E$27:$E$28</xm:f>
          </x14:formula1>
          <xm:sqref>Z13:Z51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N41"/>
  <sheetViews>
    <sheetView topLeftCell="A19" workbookViewId="0">
      <selection activeCell="H44" sqref="H44"/>
    </sheetView>
  </sheetViews>
  <sheetFormatPr baseColWidth="10" defaultRowHeight="15" x14ac:dyDescent="0.25"/>
  <cols>
    <col min="3" max="3" width="13.5703125" customWidth="1"/>
    <col min="4" max="4" width="15.28515625" customWidth="1"/>
    <col min="5" max="6" width="13.140625" customWidth="1"/>
    <col min="7" max="7" width="15.28515625" customWidth="1"/>
    <col min="8" max="8" width="13.7109375" customWidth="1"/>
  </cols>
  <sheetData>
    <row r="2" spans="3:8" x14ac:dyDescent="0.25">
      <c r="D2" s="185" t="s">
        <v>252</v>
      </c>
      <c r="E2" s="185"/>
      <c r="F2" s="103"/>
      <c r="G2" s="185" t="s">
        <v>253</v>
      </c>
      <c r="H2" s="185"/>
    </row>
    <row r="3" spans="3:8" x14ac:dyDescent="0.25">
      <c r="C3" t="s">
        <v>251</v>
      </c>
      <c r="D3" t="s">
        <v>254</v>
      </c>
      <c r="E3" t="s">
        <v>255</v>
      </c>
      <c r="G3" t="s">
        <v>256</v>
      </c>
      <c r="H3" t="s">
        <v>257</v>
      </c>
    </row>
    <row r="4" spans="3:8" x14ac:dyDescent="0.25">
      <c r="C4" t="str">
        <f>'Mapa final'!B13</f>
        <v xml:space="preserve"> R1</v>
      </c>
      <c r="D4" s="104">
        <f>'Mapa final'!J13</f>
        <v>0.8</v>
      </c>
      <c r="E4" s="104">
        <f>'Mapa final'!M13</f>
        <v>1</v>
      </c>
      <c r="F4" s="104"/>
      <c r="G4" s="104">
        <f>'Mapa final'!AE13</f>
        <v>0.18</v>
      </c>
      <c r="H4" s="104">
        <f>'Mapa final'!AH13</f>
        <v>0.65</v>
      </c>
    </row>
    <row r="5" spans="3:8" x14ac:dyDescent="0.25">
      <c r="C5" t="str">
        <f>'Mapa final'!B16</f>
        <v xml:space="preserve"> R3</v>
      </c>
      <c r="D5" s="104">
        <f>'Mapa final'!J16</f>
        <v>0.2</v>
      </c>
      <c r="E5" s="104">
        <f>'Mapa final'!M16</f>
        <v>0.4</v>
      </c>
      <c r="F5" s="104"/>
      <c r="G5" s="104">
        <f>'Mapa final'!AE16</f>
        <v>4.4999999999999998E-2</v>
      </c>
      <c r="H5" s="104">
        <f>'Mapa final'!AH16</f>
        <v>0.26</v>
      </c>
    </row>
    <row r="6" spans="3:8" x14ac:dyDescent="0.25">
      <c r="C6" t="str">
        <f>'Mapa final'!B25</f>
        <v xml:space="preserve"> R9</v>
      </c>
      <c r="D6" s="104">
        <f>'Mapa final'!J19</f>
        <v>0.2</v>
      </c>
      <c r="E6" s="104">
        <f>'Mapa final'!M19</f>
        <v>0.2</v>
      </c>
      <c r="F6" s="104"/>
      <c r="G6" s="104">
        <f>'Mapa final'!AE19</f>
        <v>1.8224999999999995E-2</v>
      </c>
      <c r="H6" s="104">
        <f>'Mapa final'!AH19</f>
        <v>0.2</v>
      </c>
    </row>
    <row r="7" spans="3:8" x14ac:dyDescent="0.25">
      <c r="C7" t="str">
        <f>'Mapa final'!B19</f>
        <v xml:space="preserve"> R5</v>
      </c>
      <c r="D7" s="104">
        <f>'Mapa final'!J22</f>
        <v>0.6</v>
      </c>
      <c r="E7" s="104">
        <f>'Mapa final'!M22</f>
        <v>0.2</v>
      </c>
      <c r="F7" s="104"/>
      <c r="G7" s="104">
        <f>'Mapa final'!AE22</f>
        <v>6.0749999999999985E-2</v>
      </c>
      <c r="H7" s="104">
        <f>'Mapa final'!AH22</f>
        <v>0.2</v>
      </c>
    </row>
    <row r="8" spans="3:8" x14ac:dyDescent="0.25">
      <c r="C8" t="str">
        <f>'Mapa final'!B22</f>
        <v xml:space="preserve"> R8</v>
      </c>
      <c r="D8" s="104">
        <f>'Mapa final'!J25</f>
        <v>0.2</v>
      </c>
      <c r="E8" s="104">
        <f>'Mapa final'!M25</f>
        <v>0.2</v>
      </c>
      <c r="F8" s="104"/>
      <c r="G8" s="104">
        <f>'Mapa final'!AE25</f>
        <v>3.6000000000000004E-2</v>
      </c>
      <c r="H8" s="104">
        <f>'Mapa final'!AH25</f>
        <v>0.14000000000000001</v>
      </c>
    </row>
    <row r="9" spans="3:8" x14ac:dyDescent="0.25">
      <c r="C9" t="str">
        <f>'Mapa final'!B28</f>
        <v xml:space="preserve"> R26</v>
      </c>
      <c r="D9" s="104">
        <f>'Mapa final'!J28</f>
        <v>0.2</v>
      </c>
      <c r="E9" s="104">
        <f>'Mapa final'!M28</f>
        <v>0.4</v>
      </c>
      <c r="F9" s="104"/>
      <c r="G9" s="104">
        <f>'Mapa final'!AE28</f>
        <v>4.0499999999999994E-2</v>
      </c>
      <c r="H9" s="104">
        <f>'Mapa final'!AH28</f>
        <v>0.4</v>
      </c>
    </row>
    <row r="10" spans="3:8" x14ac:dyDescent="0.25">
      <c r="C10" t="str">
        <f>'Mapa final'!B31</f>
        <v xml:space="preserve"> R29</v>
      </c>
      <c r="D10" s="104">
        <f>'Mapa final'!J31</f>
        <v>0.6</v>
      </c>
      <c r="E10" s="104">
        <f>'Mapa final'!M31</f>
        <v>0.8</v>
      </c>
      <c r="F10" s="104"/>
      <c r="G10" s="104">
        <f>'Mapa final'!AE31</f>
        <v>0.3</v>
      </c>
      <c r="H10" s="104">
        <f>'Mapa final'!AH31</f>
        <v>0.36399999999999999</v>
      </c>
    </row>
    <row r="11" spans="3:8" x14ac:dyDescent="0.25">
      <c r="C11" t="str">
        <f>'Mapa final'!B34</f>
        <v xml:space="preserve"> R30</v>
      </c>
      <c r="D11" s="104">
        <f>'Mapa final'!J34</f>
        <v>0.2</v>
      </c>
      <c r="E11" s="104">
        <f>'Mapa final'!M34</f>
        <v>0.8</v>
      </c>
      <c r="F11" s="104"/>
      <c r="G11" s="104">
        <f>'Mapa final'!AE34</f>
        <v>1.4400000000000003E-2</v>
      </c>
      <c r="H11" s="104">
        <f>'Mapa final'!AH34</f>
        <v>0.8</v>
      </c>
    </row>
    <row r="12" spans="3:8" x14ac:dyDescent="0.25">
      <c r="C12" t="str">
        <f>'Mapa final'!B37</f>
        <v xml:space="preserve"> R31</v>
      </c>
      <c r="D12" s="104">
        <f>'Mapa final'!J37</f>
        <v>0.6</v>
      </c>
      <c r="E12" s="104">
        <f>'Mapa final'!M37</f>
        <v>0.8</v>
      </c>
      <c r="F12" s="104"/>
      <c r="G12" s="104">
        <f>'Mapa final'!AE37</f>
        <v>5.4674999999999987E-2</v>
      </c>
      <c r="H12" s="104">
        <f>'Mapa final'!AH37</f>
        <v>0.8</v>
      </c>
    </row>
    <row r="13" spans="3:8" x14ac:dyDescent="0.25">
      <c r="C13" t="str">
        <f>'Mapa final'!B40</f>
        <v xml:space="preserve"> R32</v>
      </c>
      <c r="D13" s="104">
        <f>'Mapa final'!J40</f>
        <v>0.6</v>
      </c>
      <c r="E13" s="104">
        <f>'Mapa final'!M40</f>
        <v>0.8</v>
      </c>
      <c r="F13" s="104"/>
      <c r="G13" s="104">
        <f>'Mapa final'!AE40</f>
        <v>4.3200000000000002E-2</v>
      </c>
      <c r="H13" s="104">
        <f>'Mapa final'!AH40</f>
        <v>0.8</v>
      </c>
    </row>
    <row r="14" spans="3:8" x14ac:dyDescent="0.25">
      <c r="C14" t="str">
        <f>'Mapa final'!B43</f>
        <v xml:space="preserve"> R48</v>
      </c>
      <c r="D14" s="104">
        <f>'Mapa final'!J43</f>
        <v>0.8</v>
      </c>
      <c r="E14" s="104">
        <f>'Mapa final'!M43</f>
        <v>0.6</v>
      </c>
      <c r="F14" s="104"/>
      <c r="G14" s="104">
        <f>'Mapa final'!AE43</f>
        <v>0.09</v>
      </c>
      <c r="H14" s="104">
        <f>'Mapa final'!AH43</f>
        <v>0.6</v>
      </c>
    </row>
    <row r="15" spans="3:8" x14ac:dyDescent="0.25">
      <c r="C15">
        <f>'Mapa final'!B49</f>
        <v>0</v>
      </c>
      <c r="D15" s="104" t="str">
        <f>'Mapa final'!J49</f>
        <v/>
      </c>
      <c r="E15" s="104" t="str">
        <f>'Mapa final'!M49</f>
        <v xml:space="preserve"> </v>
      </c>
      <c r="F15" s="104"/>
      <c r="G15" s="104">
        <f>'Mapa final'!AE49</f>
        <v>0</v>
      </c>
      <c r="H15" s="104">
        <f>'Mapa final'!AH49</f>
        <v>0</v>
      </c>
    </row>
    <row r="17" spans="3:8" x14ac:dyDescent="0.25">
      <c r="C17">
        <f>'Mapa final'!B51</f>
        <v>0</v>
      </c>
    </row>
    <row r="18" spans="3:8" x14ac:dyDescent="0.25">
      <c r="C18" t="str">
        <f>'Mapa final'!B53</f>
        <v>Nota 1. Los riesgos se identifican por el patrón de referencia (R0) asignado por la Oficina Asesora de Planeación; cuando la actividad que conlleva al riesgo desaparece se elimina el riesgo y la referencia no debe asignarse; cada vez que se identifique un nuevo riesgo, se asigna una nueva referencia, esto permitirá conservar la trazabilidad de la gestión de riesgos de la entidad y su administración esta a cargo de la Oficina de Planeación.</v>
      </c>
    </row>
    <row r="19" spans="3:8" x14ac:dyDescent="0.25">
      <c r="C19" t="str">
        <f>'Mapa final'!B53</f>
        <v>Nota 1. Los riesgos se identifican por el patrón de referencia (R0) asignado por la Oficina Asesora de Planeación; cuando la actividad que conlleva al riesgo desaparece se elimina el riesgo y la referencia no debe asignarse; cada vez que se identifique un nuevo riesgo, se asigna una nueva referencia, esto permitirá conservar la trazabilidad de la gestión de riesgos de la entidad y su administración esta a cargo de la Oficina de Planeación.</v>
      </c>
    </row>
    <row r="20" spans="3:8" x14ac:dyDescent="0.25">
      <c r="C20" t="str">
        <f>'Mapa final'!B54</f>
        <v xml:space="preserve">Nota 2. Para ampliación de conceptos y metodología consulte el Módulo de Administración de Riesgos contenido en el Portal del Programa de Inducción y Reinducción de la Personería de Cali link: </v>
      </c>
    </row>
    <row r="21" spans="3:8" x14ac:dyDescent="0.25">
      <c r="C21">
        <f>'Mapa final'!B56</f>
        <v>0</v>
      </c>
    </row>
    <row r="22" spans="3:8" x14ac:dyDescent="0.25">
      <c r="C22">
        <f>'Mapa final'!B56</f>
        <v>0</v>
      </c>
    </row>
    <row r="23" spans="3:8" x14ac:dyDescent="0.25">
      <c r="C23">
        <f>'Mapa final'!B58</f>
        <v>0</v>
      </c>
    </row>
    <row r="24" spans="3:8" x14ac:dyDescent="0.25">
      <c r="C24">
        <f>'Mapa final'!B58</f>
        <v>0</v>
      </c>
    </row>
    <row r="29" spans="3:8" x14ac:dyDescent="0.25">
      <c r="C29" t="s">
        <v>251</v>
      </c>
      <c r="D29" t="s">
        <v>254</v>
      </c>
      <c r="E29" t="s">
        <v>255</v>
      </c>
    </row>
    <row r="30" spans="3:8" x14ac:dyDescent="0.25">
      <c r="C30" t="s">
        <v>190</v>
      </c>
      <c r="D30" s="104">
        <v>0.2</v>
      </c>
      <c r="E30" s="104">
        <v>0.6</v>
      </c>
      <c r="G30" s="370" t="s">
        <v>254</v>
      </c>
      <c r="H30" s="95">
        <v>1</v>
      </c>
    </row>
    <row r="31" spans="3:8" x14ac:dyDescent="0.25">
      <c r="C31" t="s">
        <v>191</v>
      </c>
      <c r="D31" s="104">
        <v>0.2</v>
      </c>
      <c r="E31" s="104">
        <v>0.6</v>
      </c>
      <c r="G31" s="370"/>
      <c r="H31" s="95">
        <v>0.8</v>
      </c>
    </row>
    <row r="32" spans="3:8" x14ac:dyDescent="0.25">
      <c r="C32" t="s">
        <v>243</v>
      </c>
      <c r="D32" s="104">
        <v>0.2</v>
      </c>
      <c r="E32" s="104">
        <v>0.4</v>
      </c>
      <c r="G32" s="370"/>
      <c r="H32" s="95">
        <v>0.6</v>
      </c>
    </row>
    <row r="33" spans="3:14" x14ac:dyDescent="0.25">
      <c r="C33" t="s">
        <v>193</v>
      </c>
      <c r="D33" s="104">
        <v>0.2</v>
      </c>
      <c r="E33" s="104">
        <v>0.2</v>
      </c>
      <c r="G33" s="370"/>
      <c r="H33" s="95">
        <v>0.4</v>
      </c>
    </row>
    <row r="34" spans="3:14" x14ac:dyDescent="0.25">
      <c r="C34" t="s">
        <v>196</v>
      </c>
      <c r="D34" s="104">
        <v>0.2</v>
      </c>
      <c r="E34" s="104">
        <v>0.6</v>
      </c>
      <c r="G34" s="370"/>
      <c r="H34" s="95">
        <v>0.2</v>
      </c>
    </row>
    <row r="35" spans="3:14" x14ac:dyDescent="0.25">
      <c r="C35" t="s">
        <v>194</v>
      </c>
      <c r="D35" s="104">
        <v>0.2</v>
      </c>
      <c r="E35" s="104">
        <v>0.2</v>
      </c>
      <c r="G35" s="370"/>
      <c r="H35" s="95">
        <v>0</v>
      </c>
    </row>
    <row r="36" spans="3:14" x14ac:dyDescent="0.25">
      <c r="C36" t="s">
        <v>195</v>
      </c>
      <c r="D36" s="104">
        <v>0.2</v>
      </c>
      <c r="E36" s="104">
        <v>0.6</v>
      </c>
      <c r="I36" s="95">
        <v>1</v>
      </c>
      <c r="J36" s="95">
        <v>0.8</v>
      </c>
      <c r="K36" s="95">
        <v>0.6</v>
      </c>
      <c r="L36" s="95">
        <v>0.4</v>
      </c>
      <c r="M36" s="95">
        <v>0.2</v>
      </c>
      <c r="N36" s="95">
        <v>0</v>
      </c>
    </row>
    <row r="37" spans="3:14" x14ac:dyDescent="0.25">
      <c r="C37" t="s">
        <v>209</v>
      </c>
      <c r="D37" s="104">
        <v>0.4</v>
      </c>
      <c r="E37" s="104">
        <v>0.6</v>
      </c>
      <c r="I37" s="185" t="s">
        <v>255</v>
      </c>
      <c r="J37" s="185"/>
      <c r="K37" s="185"/>
      <c r="L37" s="185"/>
      <c r="M37" s="185"/>
      <c r="N37" s="185"/>
    </row>
    <row r="38" spans="3:14" x14ac:dyDescent="0.25">
      <c r="C38" t="s">
        <v>210</v>
      </c>
      <c r="D38" s="104">
        <v>0.4</v>
      </c>
      <c r="E38" s="104">
        <v>0.6</v>
      </c>
    </row>
    <row r="39" spans="3:14" x14ac:dyDescent="0.25">
      <c r="C39" t="s">
        <v>213</v>
      </c>
      <c r="D39" s="104">
        <v>0.4</v>
      </c>
      <c r="E39" s="104">
        <v>0.6</v>
      </c>
    </row>
    <row r="40" spans="3:14" x14ac:dyDescent="0.25">
      <c r="C40" t="s">
        <v>214</v>
      </c>
      <c r="D40" s="104">
        <v>0.2</v>
      </c>
      <c r="E40" s="104">
        <v>0.2</v>
      </c>
    </row>
    <row r="41" spans="3:14" x14ac:dyDescent="0.25">
      <c r="C41" t="s">
        <v>225</v>
      </c>
      <c r="D41" s="104">
        <v>0.2</v>
      </c>
      <c r="E41" s="104">
        <v>0.4</v>
      </c>
    </row>
  </sheetData>
  <autoFilter ref="C3:C10" xr:uid="{00000000-0009-0000-0000-000004000000}">
    <sortState xmlns:xlrd2="http://schemas.microsoft.com/office/spreadsheetml/2017/richdata2" ref="C4:C10">
      <sortCondition ref="C3:C10"/>
    </sortState>
  </autoFilter>
  <mergeCells count="4">
    <mergeCell ref="D2:E2"/>
    <mergeCell ref="G2:H2"/>
    <mergeCell ref="G30:G35"/>
    <mergeCell ref="I37:N3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CU129"/>
  <sheetViews>
    <sheetView zoomScale="70" zoomScaleNormal="70" workbookViewId="0">
      <selection activeCell="AT34" sqref="AT34"/>
    </sheetView>
  </sheetViews>
  <sheetFormatPr baseColWidth="10" defaultColWidth="0" defaultRowHeight="15" customHeight="1" zeroHeight="1" x14ac:dyDescent="0.25"/>
  <cols>
    <col min="1" max="1" width="11.42578125" customWidth="1"/>
    <col min="2" max="10" width="5.140625" customWidth="1"/>
    <col min="11" max="27" width="4.28515625" customWidth="1"/>
    <col min="28" max="28" width="3" customWidth="1"/>
    <col min="29" max="41" width="4.28515625" customWidth="1"/>
    <col min="42" max="46" width="5.7109375" customWidth="1"/>
    <col min="47" max="47" width="11.42578125" customWidth="1"/>
    <col min="48" max="99" width="0" hidden="1" customWidth="1"/>
    <col min="100" max="16384" width="11.42578125" hidden="1"/>
  </cols>
  <sheetData>
    <row r="1" spans="1:99"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row>
    <row r="2" spans="1:99" ht="18" customHeight="1" x14ac:dyDescent="0.35">
      <c r="A2" s="1"/>
      <c r="B2" s="1"/>
      <c r="C2" s="426" t="s">
        <v>41</v>
      </c>
      <c r="D2" s="426"/>
      <c r="E2" s="426"/>
      <c r="F2" s="426"/>
      <c r="G2" s="426"/>
      <c r="H2" s="426"/>
      <c r="I2" s="426"/>
      <c r="J2" s="426"/>
      <c r="K2" s="427" t="s">
        <v>8</v>
      </c>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58"/>
      <c r="AP2" s="58"/>
      <c r="AQ2" s="58"/>
      <c r="AR2" s="58"/>
      <c r="AS2" s="58"/>
      <c r="AT2" s="58"/>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row>
    <row r="3" spans="1:99" ht="18.75" customHeight="1" x14ac:dyDescent="0.35">
      <c r="A3" s="1"/>
      <c r="B3" s="1"/>
      <c r="C3" s="426"/>
      <c r="D3" s="426"/>
      <c r="E3" s="426"/>
      <c r="F3" s="426"/>
      <c r="G3" s="426"/>
      <c r="H3" s="426"/>
      <c r="I3" s="426"/>
      <c r="J3" s="426"/>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58"/>
      <c r="AP3" s="58"/>
      <c r="AQ3" s="58"/>
      <c r="AR3" s="58"/>
      <c r="AS3" s="58"/>
      <c r="AT3" s="58"/>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row>
    <row r="4" spans="1:99" ht="15" customHeight="1" x14ac:dyDescent="0.35">
      <c r="A4" s="1"/>
      <c r="B4" s="1"/>
      <c r="C4" s="426"/>
      <c r="D4" s="426"/>
      <c r="E4" s="426"/>
      <c r="F4" s="426"/>
      <c r="G4" s="426"/>
      <c r="H4" s="426"/>
      <c r="I4" s="426"/>
      <c r="J4" s="426"/>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58"/>
      <c r="AP4" s="58"/>
      <c r="AQ4" s="58"/>
      <c r="AR4" s="58"/>
      <c r="AS4" s="58"/>
      <c r="AT4" s="58"/>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row>
    <row r="5" spans="1:99" ht="26.25" thickBot="1" x14ac:dyDescent="0.4">
      <c r="A5" s="1"/>
      <c r="B5" s="1"/>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row>
    <row r="6" spans="1:99" ht="15" customHeight="1" x14ac:dyDescent="0.35">
      <c r="A6" s="1"/>
      <c r="B6" s="1"/>
      <c r="C6" s="428" t="s">
        <v>42</v>
      </c>
      <c r="D6" s="428"/>
      <c r="E6" s="429"/>
      <c r="F6" s="371" t="s">
        <v>43</v>
      </c>
      <c r="G6" s="372"/>
      <c r="H6" s="372"/>
      <c r="I6" s="372"/>
      <c r="J6" s="373"/>
      <c r="K6" s="430" t="str">
        <f>DATOS!M216</f>
        <v/>
      </c>
      <c r="L6" s="431"/>
      <c r="M6" s="431"/>
      <c r="N6" s="431"/>
      <c r="O6" s="431"/>
      <c r="P6" s="432"/>
      <c r="Q6" s="430" t="str">
        <f>DATOS!N216</f>
        <v/>
      </c>
      <c r="R6" s="431"/>
      <c r="S6" s="431"/>
      <c r="T6" s="431"/>
      <c r="U6" s="431"/>
      <c r="V6" s="432"/>
      <c r="W6" s="430" t="str">
        <f>DATOS!O216</f>
        <v/>
      </c>
      <c r="X6" s="431"/>
      <c r="Y6" s="431"/>
      <c r="Z6" s="431"/>
      <c r="AA6" s="431"/>
      <c r="AB6" s="432"/>
      <c r="AC6" s="430" t="str">
        <f>DATOS!P216</f>
        <v/>
      </c>
      <c r="AD6" s="431"/>
      <c r="AE6" s="431"/>
      <c r="AF6" s="431"/>
      <c r="AG6" s="431"/>
      <c r="AH6" s="432"/>
      <c r="AI6" s="413" t="str">
        <f>DATOS!Q216</f>
        <v/>
      </c>
      <c r="AJ6" s="414"/>
      <c r="AK6" s="414"/>
      <c r="AL6" s="414"/>
      <c r="AM6" s="414"/>
      <c r="AN6" s="415"/>
      <c r="AO6" s="59"/>
      <c r="AP6" s="403" t="s">
        <v>44</v>
      </c>
      <c r="AQ6" s="404"/>
      <c r="AR6" s="404"/>
      <c r="AS6" s="404"/>
      <c r="AT6" s="404"/>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row>
    <row r="7" spans="1:99" ht="15" customHeight="1" x14ac:dyDescent="0.35">
      <c r="A7" s="1"/>
      <c r="B7" s="1"/>
      <c r="C7" s="428"/>
      <c r="D7" s="428"/>
      <c r="E7" s="429"/>
      <c r="F7" s="374"/>
      <c r="G7" s="375"/>
      <c r="H7" s="375"/>
      <c r="I7" s="375"/>
      <c r="J7" s="376"/>
      <c r="K7" s="433"/>
      <c r="L7" s="434"/>
      <c r="M7" s="434"/>
      <c r="N7" s="434"/>
      <c r="O7" s="434"/>
      <c r="P7" s="435"/>
      <c r="Q7" s="433"/>
      <c r="R7" s="434"/>
      <c r="S7" s="434"/>
      <c r="T7" s="434"/>
      <c r="U7" s="434"/>
      <c r="V7" s="435"/>
      <c r="W7" s="433"/>
      <c r="X7" s="434"/>
      <c r="Y7" s="434"/>
      <c r="Z7" s="434"/>
      <c r="AA7" s="434"/>
      <c r="AB7" s="435"/>
      <c r="AC7" s="433"/>
      <c r="AD7" s="434"/>
      <c r="AE7" s="434"/>
      <c r="AF7" s="434"/>
      <c r="AG7" s="434"/>
      <c r="AH7" s="435"/>
      <c r="AI7" s="416"/>
      <c r="AJ7" s="417"/>
      <c r="AK7" s="417"/>
      <c r="AL7" s="417"/>
      <c r="AM7" s="417"/>
      <c r="AN7" s="418"/>
      <c r="AO7" s="58"/>
      <c r="AP7" s="405"/>
      <c r="AQ7" s="406"/>
      <c r="AR7" s="406"/>
      <c r="AS7" s="406"/>
      <c r="AT7" s="406"/>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row>
    <row r="8" spans="1:99" ht="15" customHeight="1" x14ac:dyDescent="0.35">
      <c r="A8" s="1"/>
      <c r="B8" s="1"/>
      <c r="C8" s="428"/>
      <c r="D8" s="428"/>
      <c r="E8" s="429"/>
      <c r="F8" s="374"/>
      <c r="G8" s="375"/>
      <c r="H8" s="375"/>
      <c r="I8" s="375"/>
      <c r="J8" s="376"/>
      <c r="K8" s="433"/>
      <c r="L8" s="434"/>
      <c r="M8" s="434"/>
      <c r="N8" s="434"/>
      <c r="O8" s="434"/>
      <c r="P8" s="435"/>
      <c r="Q8" s="433"/>
      <c r="R8" s="434"/>
      <c r="S8" s="434"/>
      <c r="T8" s="434"/>
      <c r="U8" s="434"/>
      <c r="V8" s="435"/>
      <c r="W8" s="433"/>
      <c r="X8" s="434"/>
      <c r="Y8" s="434"/>
      <c r="Z8" s="434"/>
      <c r="AA8" s="434"/>
      <c r="AB8" s="435"/>
      <c r="AC8" s="433"/>
      <c r="AD8" s="434"/>
      <c r="AE8" s="434"/>
      <c r="AF8" s="434"/>
      <c r="AG8" s="434"/>
      <c r="AH8" s="435"/>
      <c r="AI8" s="416"/>
      <c r="AJ8" s="417"/>
      <c r="AK8" s="417"/>
      <c r="AL8" s="417"/>
      <c r="AM8" s="417"/>
      <c r="AN8" s="418"/>
      <c r="AO8" s="58"/>
      <c r="AP8" s="405"/>
      <c r="AQ8" s="406"/>
      <c r="AR8" s="406"/>
      <c r="AS8" s="406"/>
      <c r="AT8" s="406"/>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row>
    <row r="9" spans="1:99" ht="15" customHeight="1" x14ac:dyDescent="0.35">
      <c r="A9" s="1"/>
      <c r="B9" s="1"/>
      <c r="C9" s="428"/>
      <c r="D9" s="428"/>
      <c r="E9" s="429"/>
      <c r="F9" s="374">
        <v>1</v>
      </c>
      <c r="G9" s="375"/>
      <c r="H9" s="375"/>
      <c r="I9" s="375"/>
      <c r="J9" s="376"/>
      <c r="K9" s="433"/>
      <c r="L9" s="434"/>
      <c r="M9" s="434"/>
      <c r="N9" s="434"/>
      <c r="O9" s="434"/>
      <c r="P9" s="435"/>
      <c r="Q9" s="433"/>
      <c r="R9" s="434"/>
      <c r="S9" s="434"/>
      <c r="T9" s="434"/>
      <c r="U9" s="434"/>
      <c r="V9" s="435"/>
      <c r="W9" s="433"/>
      <c r="X9" s="434"/>
      <c r="Y9" s="434"/>
      <c r="Z9" s="434"/>
      <c r="AA9" s="434"/>
      <c r="AB9" s="435"/>
      <c r="AC9" s="433"/>
      <c r="AD9" s="434"/>
      <c r="AE9" s="434"/>
      <c r="AF9" s="434"/>
      <c r="AG9" s="434"/>
      <c r="AH9" s="435"/>
      <c r="AI9" s="416"/>
      <c r="AJ9" s="417"/>
      <c r="AK9" s="417"/>
      <c r="AL9" s="417"/>
      <c r="AM9" s="417"/>
      <c r="AN9" s="418"/>
      <c r="AO9" s="58"/>
      <c r="AP9" s="405"/>
      <c r="AQ9" s="406"/>
      <c r="AR9" s="406"/>
      <c r="AS9" s="406"/>
      <c r="AT9" s="406"/>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row>
    <row r="10" spans="1:99" ht="15" customHeight="1" x14ac:dyDescent="0.35">
      <c r="A10" s="1"/>
      <c r="B10" s="1"/>
      <c r="C10" s="428"/>
      <c r="D10" s="428"/>
      <c r="E10" s="429"/>
      <c r="F10" s="374"/>
      <c r="G10" s="375"/>
      <c r="H10" s="375"/>
      <c r="I10" s="375"/>
      <c r="J10" s="376"/>
      <c r="K10" s="433"/>
      <c r="L10" s="434"/>
      <c r="M10" s="434"/>
      <c r="N10" s="434"/>
      <c r="O10" s="434"/>
      <c r="P10" s="435"/>
      <c r="Q10" s="433"/>
      <c r="R10" s="434"/>
      <c r="S10" s="434"/>
      <c r="T10" s="434"/>
      <c r="U10" s="434"/>
      <c r="V10" s="435"/>
      <c r="W10" s="433"/>
      <c r="X10" s="434"/>
      <c r="Y10" s="434"/>
      <c r="Z10" s="434"/>
      <c r="AA10" s="434"/>
      <c r="AB10" s="435"/>
      <c r="AC10" s="433"/>
      <c r="AD10" s="434"/>
      <c r="AE10" s="434"/>
      <c r="AF10" s="434"/>
      <c r="AG10" s="434"/>
      <c r="AH10" s="435"/>
      <c r="AI10" s="416"/>
      <c r="AJ10" s="417"/>
      <c r="AK10" s="417"/>
      <c r="AL10" s="417"/>
      <c r="AM10" s="417"/>
      <c r="AN10" s="418"/>
      <c r="AO10" s="58"/>
      <c r="AP10" s="405"/>
      <c r="AQ10" s="406"/>
      <c r="AR10" s="406"/>
      <c r="AS10" s="406"/>
      <c r="AT10" s="406"/>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row>
    <row r="11" spans="1:99" ht="15" customHeight="1" thickBot="1" x14ac:dyDescent="0.4">
      <c r="A11" s="1"/>
      <c r="B11" s="1"/>
      <c r="C11" s="428"/>
      <c r="D11" s="428"/>
      <c r="E11" s="429"/>
      <c r="F11" s="374"/>
      <c r="G11" s="375"/>
      <c r="H11" s="375"/>
      <c r="I11" s="375"/>
      <c r="J11" s="376"/>
      <c r="K11" s="436"/>
      <c r="L11" s="437"/>
      <c r="M11" s="437"/>
      <c r="N11" s="437"/>
      <c r="O11" s="437"/>
      <c r="P11" s="438"/>
      <c r="Q11" s="436"/>
      <c r="R11" s="437"/>
      <c r="S11" s="437"/>
      <c r="T11" s="437"/>
      <c r="U11" s="437"/>
      <c r="V11" s="438"/>
      <c r="W11" s="436"/>
      <c r="X11" s="437"/>
      <c r="Y11" s="437"/>
      <c r="Z11" s="437"/>
      <c r="AA11" s="437"/>
      <c r="AB11" s="438"/>
      <c r="AC11" s="436"/>
      <c r="AD11" s="437"/>
      <c r="AE11" s="437"/>
      <c r="AF11" s="437"/>
      <c r="AG11" s="437"/>
      <c r="AH11" s="438"/>
      <c r="AI11" s="419"/>
      <c r="AJ11" s="420"/>
      <c r="AK11" s="420"/>
      <c r="AL11" s="420"/>
      <c r="AM11" s="420"/>
      <c r="AN11" s="421"/>
      <c r="AO11" s="58"/>
      <c r="AP11" s="407"/>
      <c r="AQ11" s="408"/>
      <c r="AR11" s="408"/>
      <c r="AS11" s="408"/>
      <c r="AT11" s="408"/>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row>
    <row r="12" spans="1:99" ht="15" customHeight="1" x14ac:dyDescent="0.35">
      <c r="A12" s="1"/>
      <c r="B12" s="1"/>
      <c r="C12" s="428"/>
      <c r="D12" s="428"/>
      <c r="E12" s="429"/>
      <c r="F12" s="371" t="s">
        <v>45</v>
      </c>
      <c r="G12" s="372"/>
      <c r="H12" s="372"/>
      <c r="I12" s="372"/>
      <c r="J12" s="372"/>
      <c r="K12" s="394" t="str">
        <f>DATOS!M217</f>
        <v/>
      </c>
      <c r="L12" s="395"/>
      <c r="M12" s="395"/>
      <c r="N12" s="395"/>
      <c r="O12" s="395"/>
      <c r="P12" s="396"/>
      <c r="Q12" s="394" t="str">
        <f>DATOS!N217</f>
        <v/>
      </c>
      <c r="R12" s="395"/>
      <c r="S12" s="395"/>
      <c r="T12" s="395"/>
      <c r="U12" s="395"/>
      <c r="V12" s="396"/>
      <c r="W12" s="430" t="str">
        <f>DATOS!O217</f>
        <v xml:space="preserve"> R48</v>
      </c>
      <c r="X12" s="431"/>
      <c r="Y12" s="431"/>
      <c r="Z12" s="431"/>
      <c r="AA12" s="431"/>
      <c r="AB12" s="432"/>
      <c r="AC12" s="430" t="str">
        <f>DATOS!P217</f>
        <v/>
      </c>
      <c r="AD12" s="431"/>
      <c r="AE12" s="431"/>
      <c r="AF12" s="431"/>
      <c r="AG12" s="431"/>
      <c r="AH12" s="432"/>
      <c r="AI12" s="413" t="str">
        <f>DATOS!Q217</f>
        <v xml:space="preserve"> R1</v>
      </c>
      <c r="AJ12" s="414"/>
      <c r="AK12" s="414"/>
      <c r="AL12" s="414"/>
      <c r="AM12" s="414"/>
      <c r="AN12" s="415"/>
      <c r="AO12" s="58"/>
      <c r="AP12" s="409" t="s">
        <v>46</v>
      </c>
      <c r="AQ12" s="410"/>
      <c r="AR12" s="410"/>
      <c r="AS12" s="410"/>
      <c r="AT12" s="410"/>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row>
    <row r="13" spans="1:99" ht="15" customHeight="1" x14ac:dyDescent="0.35">
      <c r="A13" s="1"/>
      <c r="B13" s="1"/>
      <c r="C13" s="428"/>
      <c r="D13" s="428"/>
      <c r="E13" s="429"/>
      <c r="F13" s="374"/>
      <c r="G13" s="375"/>
      <c r="H13" s="375"/>
      <c r="I13" s="375"/>
      <c r="J13" s="375"/>
      <c r="K13" s="397"/>
      <c r="L13" s="398"/>
      <c r="M13" s="398"/>
      <c r="N13" s="398"/>
      <c r="O13" s="398"/>
      <c r="P13" s="399"/>
      <c r="Q13" s="397"/>
      <c r="R13" s="398"/>
      <c r="S13" s="398"/>
      <c r="T13" s="398"/>
      <c r="U13" s="398"/>
      <c r="V13" s="399"/>
      <c r="W13" s="433"/>
      <c r="X13" s="434"/>
      <c r="Y13" s="434"/>
      <c r="Z13" s="434"/>
      <c r="AA13" s="434"/>
      <c r="AB13" s="435"/>
      <c r="AC13" s="433"/>
      <c r="AD13" s="434"/>
      <c r="AE13" s="434"/>
      <c r="AF13" s="434"/>
      <c r="AG13" s="434"/>
      <c r="AH13" s="435"/>
      <c r="AI13" s="416"/>
      <c r="AJ13" s="417"/>
      <c r="AK13" s="417"/>
      <c r="AL13" s="417"/>
      <c r="AM13" s="417"/>
      <c r="AN13" s="418"/>
      <c r="AO13" s="58"/>
      <c r="AP13" s="411"/>
      <c r="AQ13" s="412"/>
      <c r="AR13" s="412"/>
      <c r="AS13" s="412"/>
      <c r="AT13" s="412"/>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row>
    <row r="14" spans="1:99" ht="15" customHeight="1" x14ac:dyDescent="0.35">
      <c r="A14" s="1"/>
      <c r="B14" s="1"/>
      <c r="C14" s="428"/>
      <c r="D14" s="428"/>
      <c r="E14" s="429"/>
      <c r="F14" s="374"/>
      <c r="G14" s="375"/>
      <c r="H14" s="375"/>
      <c r="I14" s="375"/>
      <c r="J14" s="375"/>
      <c r="K14" s="397"/>
      <c r="L14" s="398"/>
      <c r="M14" s="398"/>
      <c r="N14" s="398"/>
      <c r="O14" s="398"/>
      <c r="P14" s="399"/>
      <c r="Q14" s="397"/>
      <c r="R14" s="398"/>
      <c r="S14" s="398"/>
      <c r="T14" s="398"/>
      <c r="U14" s="398"/>
      <c r="V14" s="399"/>
      <c r="W14" s="433"/>
      <c r="X14" s="434"/>
      <c r="Y14" s="434"/>
      <c r="Z14" s="434"/>
      <c r="AA14" s="434"/>
      <c r="AB14" s="435"/>
      <c r="AC14" s="433"/>
      <c r="AD14" s="434"/>
      <c r="AE14" s="434"/>
      <c r="AF14" s="434"/>
      <c r="AG14" s="434"/>
      <c r="AH14" s="435"/>
      <c r="AI14" s="416"/>
      <c r="AJ14" s="417"/>
      <c r="AK14" s="417"/>
      <c r="AL14" s="417"/>
      <c r="AM14" s="417"/>
      <c r="AN14" s="418"/>
      <c r="AO14" s="58"/>
      <c r="AP14" s="411"/>
      <c r="AQ14" s="412"/>
      <c r="AR14" s="412"/>
      <c r="AS14" s="412"/>
      <c r="AT14" s="412"/>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row>
    <row r="15" spans="1:99" ht="15" customHeight="1" x14ac:dyDescent="0.35">
      <c r="A15" s="1"/>
      <c r="B15" s="1"/>
      <c r="C15" s="428"/>
      <c r="D15" s="428"/>
      <c r="E15" s="429"/>
      <c r="F15" s="374">
        <v>0.8</v>
      </c>
      <c r="G15" s="375"/>
      <c r="H15" s="375"/>
      <c r="I15" s="375"/>
      <c r="J15" s="375"/>
      <c r="K15" s="397"/>
      <c r="L15" s="398"/>
      <c r="M15" s="398"/>
      <c r="N15" s="398"/>
      <c r="O15" s="398"/>
      <c r="P15" s="399"/>
      <c r="Q15" s="397"/>
      <c r="R15" s="398"/>
      <c r="S15" s="398"/>
      <c r="T15" s="398"/>
      <c r="U15" s="398"/>
      <c r="V15" s="399"/>
      <c r="W15" s="433"/>
      <c r="X15" s="434"/>
      <c r="Y15" s="434"/>
      <c r="Z15" s="434"/>
      <c r="AA15" s="434"/>
      <c r="AB15" s="435"/>
      <c r="AC15" s="433"/>
      <c r="AD15" s="434"/>
      <c r="AE15" s="434"/>
      <c r="AF15" s="434"/>
      <c r="AG15" s="434"/>
      <c r="AH15" s="435"/>
      <c r="AI15" s="416"/>
      <c r="AJ15" s="417"/>
      <c r="AK15" s="417"/>
      <c r="AL15" s="417"/>
      <c r="AM15" s="417"/>
      <c r="AN15" s="418"/>
      <c r="AO15" s="58"/>
      <c r="AP15" s="411"/>
      <c r="AQ15" s="412"/>
      <c r="AR15" s="412"/>
      <c r="AS15" s="412"/>
      <c r="AT15" s="412"/>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row>
    <row r="16" spans="1:99" ht="15" customHeight="1" x14ac:dyDescent="0.35">
      <c r="A16" s="1"/>
      <c r="B16" s="1"/>
      <c r="C16" s="428"/>
      <c r="D16" s="428"/>
      <c r="E16" s="429"/>
      <c r="F16" s="374"/>
      <c r="G16" s="375"/>
      <c r="H16" s="375"/>
      <c r="I16" s="375"/>
      <c r="J16" s="375"/>
      <c r="K16" s="397"/>
      <c r="L16" s="398"/>
      <c r="M16" s="398"/>
      <c r="N16" s="398"/>
      <c r="O16" s="398"/>
      <c r="P16" s="399"/>
      <c r="Q16" s="397"/>
      <c r="R16" s="398"/>
      <c r="S16" s="398"/>
      <c r="T16" s="398"/>
      <c r="U16" s="398"/>
      <c r="V16" s="399"/>
      <c r="W16" s="433"/>
      <c r="X16" s="434"/>
      <c r="Y16" s="434"/>
      <c r="Z16" s="434"/>
      <c r="AA16" s="434"/>
      <c r="AB16" s="435"/>
      <c r="AC16" s="433"/>
      <c r="AD16" s="434"/>
      <c r="AE16" s="434"/>
      <c r="AF16" s="434"/>
      <c r="AG16" s="434"/>
      <c r="AH16" s="435"/>
      <c r="AI16" s="416"/>
      <c r="AJ16" s="417"/>
      <c r="AK16" s="417"/>
      <c r="AL16" s="417"/>
      <c r="AM16" s="417"/>
      <c r="AN16" s="418"/>
      <c r="AO16" s="58"/>
      <c r="AP16" s="411"/>
      <c r="AQ16" s="412"/>
      <c r="AR16" s="412"/>
      <c r="AS16" s="412"/>
      <c r="AT16" s="412"/>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row>
    <row r="17" spans="1:80" ht="15" customHeight="1" thickBot="1" x14ac:dyDescent="0.4">
      <c r="A17" s="1"/>
      <c r="B17" s="1"/>
      <c r="C17" s="428"/>
      <c r="D17" s="428"/>
      <c r="E17" s="429"/>
      <c r="F17" s="374"/>
      <c r="G17" s="375"/>
      <c r="H17" s="375"/>
      <c r="I17" s="375"/>
      <c r="J17" s="375"/>
      <c r="K17" s="400"/>
      <c r="L17" s="401"/>
      <c r="M17" s="401"/>
      <c r="N17" s="401"/>
      <c r="O17" s="401"/>
      <c r="P17" s="402"/>
      <c r="Q17" s="400"/>
      <c r="R17" s="401"/>
      <c r="S17" s="401"/>
      <c r="T17" s="401"/>
      <c r="U17" s="401"/>
      <c r="V17" s="402"/>
      <c r="W17" s="436"/>
      <c r="X17" s="437"/>
      <c r="Y17" s="437"/>
      <c r="Z17" s="437"/>
      <c r="AA17" s="437"/>
      <c r="AB17" s="438"/>
      <c r="AC17" s="436"/>
      <c r="AD17" s="437"/>
      <c r="AE17" s="437"/>
      <c r="AF17" s="437"/>
      <c r="AG17" s="437"/>
      <c r="AH17" s="438"/>
      <c r="AI17" s="419"/>
      <c r="AJ17" s="420"/>
      <c r="AK17" s="420"/>
      <c r="AL17" s="420"/>
      <c r="AM17" s="420"/>
      <c r="AN17" s="421"/>
      <c r="AO17" s="58"/>
      <c r="AP17" s="411"/>
      <c r="AQ17" s="412"/>
      <c r="AR17" s="412"/>
      <c r="AS17" s="412"/>
      <c r="AT17" s="412"/>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row>
    <row r="18" spans="1:80" ht="15" customHeight="1" x14ac:dyDescent="0.35">
      <c r="A18" s="1"/>
      <c r="B18" s="1"/>
      <c r="C18" s="428"/>
      <c r="D18" s="428"/>
      <c r="E18" s="429"/>
      <c r="F18" s="371" t="s">
        <v>47</v>
      </c>
      <c r="G18" s="372"/>
      <c r="H18" s="372"/>
      <c r="I18" s="372"/>
      <c r="J18" s="373"/>
      <c r="K18" s="394" t="str">
        <f>DATOS!M218</f>
        <v xml:space="preserve"> R8</v>
      </c>
      <c r="L18" s="395"/>
      <c r="M18" s="395"/>
      <c r="N18" s="395"/>
      <c r="O18" s="395"/>
      <c r="P18" s="396"/>
      <c r="Q18" s="394" t="str">
        <f>DATOS!N218</f>
        <v/>
      </c>
      <c r="R18" s="395"/>
      <c r="S18" s="395"/>
      <c r="T18" s="395"/>
      <c r="U18" s="395"/>
      <c r="V18" s="396"/>
      <c r="W18" s="394" t="str">
        <f>DATOS!O218</f>
        <v/>
      </c>
      <c r="X18" s="395"/>
      <c r="Y18" s="395"/>
      <c r="Z18" s="395"/>
      <c r="AA18" s="395"/>
      <c r="AB18" s="396"/>
      <c r="AC18" s="430" t="str">
        <f>DATOS!P218</f>
        <v xml:space="preserve"> R29 R31 R32</v>
      </c>
      <c r="AD18" s="431"/>
      <c r="AE18" s="431"/>
      <c r="AF18" s="431"/>
      <c r="AG18" s="431"/>
      <c r="AH18" s="432"/>
      <c r="AI18" s="413" t="str">
        <f>DATOS!Q218</f>
        <v/>
      </c>
      <c r="AJ18" s="414"/>
      <c r="AK18" s="414"/>
      <c r="AL18" s="414"/>
      <c r="AM18" s="414"/>
      <c r="AN18" s="415"/>
      <c r="AO18" s="58"/>
      <c r="AP18" s="422" t="s">
        <v>48</v>
      </c>
      <c r="AQ18" s="423"/>
      <c r="AR18" s="423"/>
      <c r="AS18" s="423"/>
      <c r="AT18" s="423"/>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row>
    <row r="19" spans="1:80" ht="15" customHeight="1" x14ac:dyDescent="0.35">
      <c r="A19" s="1"/>
      <c r="B19" s="1"/>
      <c r="C19" s="428"/>
      <c r="D19" s="428"/>
      <c r="E19" s="429"/>
      <c r="F19" s="374"/>
      <c r="G19" s="375"/>
      <c r="H19" s="375"/>
      <c r="I19" s="375"/>
      <c r="J19" s="376"/>
      <c r="K19" s="397"/>
      <c r="L19" s="398"/>
      <c r="M19" s="398"/>
      <c r="N19" s="398"/>
      <c r="O19" s="398"/>
      <c r="P19" s="399"/>
      <c r="Q19" s="397"/>
      <c r="R19" s="398"/>
      <c r="S19" s="398"/>
      <c r="T19" s="398"/>
      <c r="U19" s="398"/>
      <c r="V19" s="399"/>
      <c r="W19" s="397"/>
      <c r="X19" s="398"/>
      <c r="Y19" s="398"/>
      <c r="Z19" s="398"/>
      <c r="AA19" s="398"/>
      <c r="AB19" s="399"/>
      <c r="AC19" s="433"/>
      <c r="AD19" s="434"/>
      <c r="AE19" s="434"/>
      <c r="AF19" s="434"/>
      <c r="AG19" s="434"/>
      <c r="AH19" s="435"/>
      <c r="AI19" s="416"/>
      <c r="AJ19" s="417"/>
      <c r="AK19" s="417"/>
      <c r="AL19" s="417"/>
      <c r="AM19" s="417"/>
      <c r="AN19" s="418"/>
      <c r="AO19" s="58"/>
      <c r="AP19" s="424"/>
      <c r="AQ19" s="425"/>
      <c r="AR19" s="425"/>
      <c r="AS19" s="425"/>
      <c r="AT19" s="425"/>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row>
    <row r="20" spans="1:80" ht="15" customHeight="1" x14ac:dyDescent="0.35">
      <c r="A20" s="1"/>
      <c r="B20" s="1"/>
      <c r="C20" s="428"/>
      <c r="D20" s="428"/>
      <c r="E20" s="429"/>
      <c r="F20" s="374"/>
      <c r="G20" s="375"/>
      <c r="H20" s="375"/>
      <c r="I20" s="375"/>
      <c r="J20" s="376"/>
      <c r="K20" s="397"/>
      <c r="L20" s="398"/>
      <c r="M20" s="398"/>
      <c r="N20" s="398"/>
      <c r="O20" s="398"/>
      <c r="P20" s="399"/>
      <c r="Q20" s="397"/>
      <c r="R20" s="398"/>
      <c r="S20" s="398"/>
      <c r="T20" s="398"/>
      <c r="U20" s="398"/>
      <c r="V20" s="399"/>
      <c r="W20" s="397"/>
      <c r="X20" s="398"/>
      <c r="Y20" s="398"/>
      <c r="Z20" s="398"/>
      <c r="AA20" s="398"/>
      <c r="AB20" s="399"/>
      <c r="AC20" s="433"/>
      <c r="AD20" s="434"/>
      <c r="AE20" s="434"/>
      <c r="AF20" s="434"/>
      <c r="AG20" s="434"/>
      <c r="AH20" s="435"/>
      <c r="AI20" s="416"/>
      <c r="AJ20" s="417"/>
      <c r="AK20" s="417"/>
      <c r="AL20" s="417"/>
      <c r="AM20" s="417"/>
      <c r="AN20" s="418"/>
      <c r="AO20" s="58"/>
      <c r="AP20" s="424"/>
      <c r="AQ20" s="425"/>
      <c r="AR20" s="425"/>
      <c r="AS20" s="425"/>
      <c r="AT20" s="425"/>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row>
    <row r="21" spans="1:80" ht="15" customHeight="1" x14ac:dyDescent="0.35">
      <c r="A21" s="1"/>
      <c r="B21" s="1"/>
      <c r="C21" s="428"/>
      <c r="D21" s="428"/>
      <c r="E21" s="429"/>
      <c r="F21" s="374"/>
      <c r="G21" s="375"/>
      <c r="H21" s="375"/>
      <c r="I21" s="375"/>
      <c r="J21" s="376"/>
      <c r="K21" s="397"/>
      <c r="L21" s="398"/>
      <c r="M21" s="398"/>
      <c r="N21" s="398"/>
      <c r="O21" s="398"/>
      <c r="P21" s="399"/>
      <c r="Q21" s="397"/>
      <c r="R21" s="398"/>
      <c r="S21" s="398"/>
      <c r="T21" s="398"/>
      <c r="U21" s="398"/>
      <c r="V21" s="399"/>
      <c r="W21" s="397"/>
      <c r="X21" s="398"/>
      <c r="Y21" s="398"/>
      <c r="Z21" s="398"/>
      <c r="AA21" s="398"/>
      <c r="AB21" s="399"/>
      <c r="AC21" s="433"/>
      <c r="AD21" s="434"/>
      <c r="AE21" s="434"/>
      <c r="AF21" s="434"/>
      <c r="AG21" s="434"/>
      <c r="AH21" s="435"/>
      <c r="AI21" s="416"/>
      <c r="AJ21" s="417"/>
      <c r="AK21" s="417"/>
      <c r="AL21" s="417"/>
      <c r="AM21" s="417"/>
      <c r="AN21" s="418"/>
      <c r="AO21" s="58"/>
      <c r="AP21" s="424"/>
      <c r="AQ21" s="425"/>
      <c r="AR21" s="425"/>
      <c r="AS21" s="425"/>
      <c r="AT21" s="425"/>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row>
    <row r="22" spans="1:80" ht="15" customHeight="1" x14ac:dyDescent="0.35">
      <c r="A22" s="1"/>
      <c r="B22" s="1"/>
      <c r="C22" s="428"/>
      <c r="D22" s="428"/>
      <c r="E22" s="429"/>
      <c r="F22" s="374"/>
      <c r="G22" s="375"/>
      <c r="H22" s="375"/>
      <c r="I22" s="375"/>
      <c r="J22" s="376"/>
      <c r="K22" s="397"/>
      <c r="L22" s="398"/>
      <c r="M22" s="398"/>
      <c r="N22" s="398"/>
      <c r="O22" s="398"/>
      <c r="P22" s="399"/>
      <c r="Q22" s="397"/>
      <c r="R22" s="398"/>
      <c r="S22" s="398"/>
      <c r="T22" s="398"/>
      <c r="U22" s="398"/>
      <c r="V22" s="399"/>
      <c r="W22" s="397"/>
      <c r="X22" s="398"/>
      <c r="Y22" s="398"/>
      <c r="Z22" s="398"/>
      <c r="AA22" s="398"/>
      <c r="AB22" s="399"/>
      <c r="AC22" s="433"/>
      <c r="AD22" s="434"/>
      <c r="AE22" s="434"/>
      <c r="AF22" s="434"/>
      <c r="AG22" s="434"/>
      <c r="AH22" s="435"/>
      <c r="AI22" s="416"/>
      <c r="AJ22" s="417"/>
      <c r="AK22" s="417"/>
      <c r="AL22" s="417"/>
      <c r="AM22" s="417"/>
      <c r="AN22" s="418"/>
      <c r="AO22" s="58"/>
      <c r="AP22" s="424"/>
      <c r="AQ22" s="425"/>
      <c r="AR22" s="425"/>
      <c r="AS22" s="425"/>
      <c r="AT22" s="425"/>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row>
    <row r="23" spans="1:80" ht="15" customHeight="1" thickBot="1" x14ac:dyDescent="0.4">
      <c r="A23" s="1"/>
      <c r="B23" s="1"/>
      <c r="C23" s="428"/>
      <c r="D23" s="428"/>
      <c r="E23" s="429"/>
      <c r="F23" s="374"/>
      <c r="G23" s="375"/>
      <c r="H23" s="375"/>
      <c r="I23" s="375"/>
      <c r="J23" s="376"/>
      <c r="K23" s="400"/>
      <c r="L23" s="401"/>
      <c r="M23" s="401"/>
      <c r="N23" s="401"/>
      <c r="O23" s="401"/>
      <c r="P23" s="402"/>
      <c r="Q23" s="400"/>
      <c r="R23" s="401"/>
      <c r="S23" s="401"/>
      <c r="T23" s="401"/>
      <c r="U23" s="401"/>
      <c r="V23" s="402"/>
      <c r="W23" s="400"/>
      <c r="X23" s="401"/>
      <c r="Y23" s="401"/>
      <c r="Z23" s="401"/>
      <c r="AA23" s="401"/>
      <c r="AB23" s="402"/>
      <c r="AC23" s="436"/>
      <c r="AD23" s="437"/>
      <c r="AE23" s="437"/>
      <c r="AF23" s="437"/>
      <c r="AG23" s="437"/>
      <c r="AH23" s="438"/>
      <c r="AI23" s="419"/>
      <c r="AJ23" s="420"/>
      <c r="AK23" s="420"/>
      <c r="AL23" s="420"/>
      <c r="AM23" s="420"/>
      <c r="AN23" s="421"/>
      <c r="AO23" s="58"/>
      <c r="AP23" s="424"/>
      <c r="AQ23" s="425"/>
      <c r="AR23" s="425"/>
      <c r="AS23" s="425"/>
      <c r="AT23" s="425"/>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row>
    <row r="24" spans="1:80" ht="15" customHeight="1" x14ac:dyDescent="0.35">
      <c r="A24" s="1"/>
      <c r="B24" s="1"/>
      <c r="C24" s="428"/>
      <c r="D24" s="428"/>
      <c r="E24" s="429"/>
      <c r="F24" s="371" t="s">
        <v>49</v>
      </c>
      <c r="G24" s="372"/>
      <c r="H24" s="372"/>
      <c r="I24" s="372"/>
      <c r="J24" s="372"/>
      <c r="K24" s="385" t="str">
        <f>DATOS!M219</f>
        <v/>
      </c>
      <c r="L24" s="386"/>
      <c r="M24" s="386"/>
      <c r="N24" s="386"/>
      <c r="O24" s="386"/>
      <c r="P24" s="387"/>
      <c r="Q24" s="394" t="str">
        <f>DATOS!N219</f>
        <v/>
      </c>
      <c r="R24" s="395"/>
      <c r="S24" s="395"/>
      <c r="T24" s="395"/>
      <c r="U24" s="395"/>
      <c r="V24" s="396"/>
      <c r="W24" s="394" t="str">
        <f>DATOS!O219</f>
        <v/>
      </c>
      <c r="X24" s="395"/>
      <c r="Y24" s="395"/>
      <c r="Z24" s="395"/>
      <c r="AA24" s="395"/>
      <c r="AB24" s="396"/>
      <c r="AC24" s="430" t="str">
        <f>DATOS!P219</f>
        <v/>
      </c>
      <c r="AD24" s="431"/>
      <c r="AE24" s="431"/>
      <c r="AF24" s="431"/>
      <c r="AG24" s="431"/>
      <c r="AH24" s="432"/>
      <c r="AI24" s="413" t="str">
        <f>DATOS!Q219</f>
        <v/>
      </c>
      <c r="AJ24" s="414"/>
      <c r="AK24" s="414"/>
      <c r="AL24" s="414"/>
      <c r="AM24" s="414"/>
      <c r="AN24" s="415"/>
      <c r="AO24" s="58"/>
      <c r="AP24" s="381" t="s">
        <v>50</v>
      </c>
      <c r="AQ24" s="382"/>
      <c r="AR24" s="382"/>
      <c r="AS24" s="382"/>
      <c r="AT24" s="382"/>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row>
    <row r="25" spans="1:80" ht="15" customHeight="1" x14ac:dyDescent="0.35">
      <c r="A25" s="1"/>
      <c r="B25" s="1"/>
      <c r="C25" s="428"/>
      <c r="D25" s="428"/>
      <c r="E25" s="429"/>
      <c r="F25" s="374"/>
      <c r="G25" s="375"/>
      <c r="H25" s="375"/>
      <c r="I25" s="375"/>
      <c r="J25" s="375"/>
      <c r="K25" s="388"/>
      <c r="L25" s="389"/>
      <c r="M25" s="389"/>
      <c r="N25" s="389"/>
      <c r="O25" s="389"/>
      <c r="P25" s="390"/>
      <c r="Q25" s="397"/>
      <c r="R25" s="398"/>
      <c r="S25" s="398"/>
      <c r="T25" s="398"/>
      <c r="U25" s="398"/>
      <c r="V25" s="399"/>
      <c r="W25" s="397"/>
      <c r="X25" s="398"/>
      <c r="Y25" s="398"/>
      <c r="Z25" s="398"/>
      <c r="AA25" s="398"/>
      <c r="AB25" s="399"/>
      <c r="AC25" s="433"/>
      <c r="AD25" s="434"/>
      <c r="AE25" s="434"/>
      <c r="AF25" s="434"/>
      <c r="AG25" s="434"/>
      <c r="AH25" s="435"/>
      <c r="AI25" s="416"/>
      <c r="AJ25" s="417"/>
      <c r="AK25" s="417"/>
      <c r="AL25" s="417"/>
      <c r="AM25" s="417"/>
      <c r="AN25" s="418"/>
      <c r="AO25" s="58"/>
      <c r="AP25" s="383"/>
      <c r="AQ25" s="384"/>
      <c r="AR25" s="384"/>
      <c r="AS25" s="384"/>
      <c r="AT25" s="384"/>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row>
    <row r="26" spans="1:80" ht="15" customHeight="1" x14ac:dyDescent="0.35">
      <c r="A26" s="1"/>
      <c r="B26" s="1"/>
      <c r="C26" s="428"/>
      <c r="D26" s="428"/>
      <c r="E26" s="429"/>
      <c r="F26" s="374"/>
      <c r="G26" s="375"/>
      <c r="H26" s="375"/>
      <c r="I26" s="375"/>
      <c r="J26" s="375"/>
      <c r="K26" s="388"/>
      <c r="L26" s="389"/>
      <c r="M26" s="389"/>
      <c r="N26" s="389"/>
      <c r="O26" s="389"/>
      <c r="P26" s="390"/>
      <c r="Q26" s="397"/>
      <c r="R26" s="398"/>
      <c r="S26" s="398"/>
      <c r="T26" s="398"/>
      <c r="U26" s="398"/>
      <c r="V26" s="399"/>
      <c r="W26" s="397"/>
      <c r="X26" s="398"/>
      <c r="Y26" s="398"/>
      <c r="Z26" s="398"/>
      <c r="AA26" s="398"/>
      <c r="AB26" s="399"/>
      <c r="AC26" s="433"/>
      <c r="AD26" s="434"/>
      <c r="AE26" s="434"/>
      <c r="AF26" s="434"/>
      <c r="AG26" s="434"/>
      <c r="AH26" s="435"/>
      <c r="AI26" s="416"/>
      <c r="AJ26" s="417"/>
      <c r="AK26" s="417"/>
      <c r="AL26" s="417"/>
      <c r="AM26" s="417"/>
      <c r="AN26" s="418"/>
      <c r="AO26" s="58"/>
      <c r="AP26" s="383"/>
      <c r="AQ26" s="384"/>
      <c r="AR26" s="384"/>
      <c r="AS26" s="384"/>
      <c r="AT26" s="384"/>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row>
    <row r="27" spans="1:80" ht="15" customHeight="1" x14ac:dyDescent="0.35">
      <c r="A27" s="1"/>
      <c r="B27" s="1"/>
      <c r="C27" s="428"/>
      <c r="D27" s="428"/>
      <c r="E27" s="429"/>
      <c r="F27" s="374"/>
      <c r="G27" s="375"/>
      <c r="H27" s="375"/>
      <c r="I27" s="375"/>
      <c r="J27" s="375"/>
      <c r="K27" s="388"/>
      <c r="L27" s="389"/>
      <c r="M27" s="389"/>
      <c r="N27" s="389"/>
      <c r="O27" s="389"/>
      <c r="P27" s="390"/>
      <c r="Q27" s="397"/>
      <c r="R27" s="398"/>
      <c r="S27" s="398"/>
      <c r="T27" s="398"/>
      <c r="U27" s="398"/>
      <c r="V27" s="399"/>
      <c r="W27" s="397"/>
      <c r="X27" s="398"/>
      <c r="Y27" s="398"/>
      <c r="Z27" s="398"/>
      <c r="AA27" s="398"/>
      <c r="AB27" s="399"/>
      <c r="AC27" s="433"/>
      <c r="AD27" s="434"/>
      <c r="AE27" s="434"/>
      <c r="AF27" s="434"/>
      <c r="AG27" s="434"/>
      <c r="AH27" s="435"/>
      <c r="AI27" s="416"/>
      <c r="AJ27" s="417"/>
      <c r="AK27" s="417"/>
      <c r="AL27" s="417"/>
      <c r="AM27" s="417"/>
      <c r="AN27" s="418"/>
      <c r="AO27" s="58"/>
      <c r="AP27" s="383"/>
      <c r="AQ27" s="384"/>
      <c r="AR27" s="384"/>
      <c r="AS27" s="384"/>
      <c r="AT27" s="384"/>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row>
    <row r="28" spans="1:80" ht="15" customHeight="1" x14ac:dyDescent="0.35">
      <c r="A28" s="1"/>
      <c r="B28" s="1"/>
      <c r="C28" s="428"/>
      <c r="D28" s="428"/>
      <c r="E28" s="429"/>
      <c r="F28" s="374"/>
      <c r="G28" s="375"/>
      <c r="H28" s="375"/>
      <c r="I28" s="375"/>
      <c r="J28" s="375"/>
      <c r="K28" s="388"/>
      <c r="L28" s="389"/>
      <c r="M28" s="389"/>
      <c r="N28" s="389"/>
      <c r="O28" s="389"/>
      <c r="P28" s="390"/>
      <c r="Q28" s="397"/>
      <c r="R28" s="398"/>
      <c r="S28" s="398"/>
      <c r="T28" s="398"/>
      <c r="U28" s="398"/>
      <c r="V28" s="399"/>
      <c r="W28" s="397"/>
      <c r="X28" s="398"/>
      <c r="Y28" s="398"/>
      <c r="Z28" s="398"/>
      <c r="AA28" s="398"/>
      <c r="AB28" s="399"/>
      <c r="AC28" s="433"/>
      <c r="AD28" s="434"/>
      <c r="AE28" s="434"/>
      <c r="AF28" s="434"/>
      <c r="AG28" s="434"/>
      <c r="AH28" s="435"/>
      <c r="AI28" s="416"/>
      <c r="AJ28" s="417"/>
      <c r="AK28" s="417"/>
      <c r="AL28" s="417"/>
      <c r="AM28" s="417"/>
      <c r="AN28" s="418"/>
      <c r="AO28" s="58"/>
      <c r="AP28" s="383"/>
      <c r="AQ28" s="384"/>
      <c r="AR28" s="384"/>
      <c r="AS28" s="384"/>
      <c r="AT28" s="384"/>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5" customHeight="1" thickBot="1" x14ac:dyDescent="0.4">
      <c r="A29" s="1"/>
      <c r="B29" s="1"/>
      <c r="C29" s="428"/>
      <c r="D29" s="428"/>
      <c r="E29" s="429"/>
      <c r="F29" s="374"/>
      <c r="G29" s="375"/>
      <c r="H29" s="375"/>
      <c r="I29" s="375"/>
      <c r="J29" s="375"/>
      <c r="K29" s="391"/>
      <c r="L29" s="392"/>
      <c r="M29" s="392"/>
      <c r="N29" s="392"/>
      <c r="O29" s="392"/>
      <c r="P29" s="393"/>
      <c r="Q29" s="400"/>
      <c r="R29" s="401"/>
      <c r="S29" s="401"/>
      <c r="T29" s="401"/>
      <c r="U29" s="401"/>
      <c r="V29" s="402"/>
      <c r="W29" s="400"/>
      <c r="X29" s="401"/>
      <c r="Y29" s="401"/>
      <c r="Z29" s="401"/>
      <c r="AA29" s="401"/>
      <c r="AB29" s="402"/>
      <c r="AC29" s="436"/>
      <c r="AD29" s="437"/>
      <c r="AE29" s="437"/>
      <c r="AF29" s="437"/>
      <c r="AG29" s="437"/>
      <c r="AH29" s="438"/>
      <c r="AI29" s="419"/>
      <c r="AJ29" s="420"/>
      <c r="AK29" s="420"/>
      <c r="AL29" s="420"/>
      <c r="AM29" s="420"/>
      <c r="AN29" s="421"/>
      <c r="AO29" s="58"/>
      <c r="AP29" s="383"/>
      <c r="AQ29" s="384"/>
      <c r="AR29" s="384"/>
      <c r="AS29" s="384"/>
      <c r="AT29" s="384"/>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row>
    <row r="30" spans="1:80" ht="15" customHeight="1" x14ac:dyDescent="0.35">
      <c r="A30" s="1"/>
      <c r="B30" s="1"/>
      <c r="C30" s="428"/>
      <c r="D30" s="428"/>
      <c r="E30" s="429"/>
      <c r="F30" s="371" t="s">
        <v>51</v>
      </c>
      <c r="G30" s="372"/>
      <c r="H30" s="372"/>
      <c r="I30" s="372"/>
      <c r="J30" s="373"/>
      <c r="K30" s="385" t="str">
        <f>DATOS!M220</f>
        <v xml:space="preserve"> R5 R9</v>
      </c>
      <c r="L30" s="386"/>
      <c r="M30" s="386"/>
      <c r="N30" s="386"/>
      <c r="O30" s="386"/>
      <c r="P30" s="387"/>
      <c r="Q30" s="385" t="str">
        <f>DATOS!N220</f>
        <v xml:space="preserve"> R3 R26</v>
      </c>
      <c r="R30" s="386"/>
      <c r="S30" s="386"/>
      <c r="T30" s="386"/>
      <c r="U30" s="386"/>
      <c r="V30" s="387"/>
      <c r="W30" s="394" t="str">
        <f>DATOS!O220</f>
        <v/>
      </c>
      <c r="X30" s="395"/>
      <c r="Y30" s="395"/>
      <c r="Z30" s="395"/>
      <c r="AA30" s="395"/>
      <c r="AB30" s="396"/>
      <c r="AC30" s="430" t="str">
        <f>DATOS!P220</f>
        <v xml:space="preserve"> R30</v>
      </c>
      <c r="AD30" s="431"/>
      <c r="AE30" s="431"/>
      <c r="AF30" s="431"/>
      <c r="AG30" s="431"/>
      <c r="AH30" s="432"/>
      <c r="AI30" s="413" t="str">
        <f>DATOS!Q220</f>
        <v/>
      </c>
      <c r="AJ30" s="414"/>
      <c r="AK30" s="414"/>
      <c r="AL30" s="414"/>
      <c r="AM30" s="414"/>
      <c r="AN30" s="415"/>
      <c r="AO30" s="58"/>
      <c r="AP30" s="58"/>
      <c r="AQ30" s="58"/>
      <c r="AR30" s="58"/>
      <c r="AS30" s="58"/>
      <c r="AT30" s="58"/>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row>
    <row r="31" spans="1:80" ht="15" customHeight="1" x14ac:dyDescent="0.35">
      <c r="A31" s="1"/>
      <c r="B31" s="1"/>
      <c r="C31" s="428"/>
      <c r="D31" s="428"/>
      <c r="E31" s="429"/>
      <c r="F31" s="374"/>
      <c r="G31" s="375"/>
      <c r="H31" s="375"/>
      <c r="I31" s="375"/>
      <c r="J31" s="376"/>
      <c r="K31" s="388"/>
      <c r="L31" s="389"/>
      <c r="M31" s="389"/>
      <c r="N31" s="389"/>
      <c r="O31" s="389"/>
      <c r="P31" s="390"/>
      <c r="Q31" s="388"/>
      <c r="R31" s="389"/>
      <c r="S31" s="389"/>
      <c r="T31" s="389"/>
      <c r="U31" s="389"/>
      <c r="V31" s="390"/>
      <c r="W31" s="397"/>
      <c r="X31" s="398"/>
      <c r="Y31" s="398"/>
      <c r="Z31" s="398"/>
      <c r="AA31" s="398"/>
      <c r="AB31" s="399"/>
      <c r="AC31" s="433"/>
      <c r="AD31" s="434"/>
      <c r="AE31" s="434"/>
      <c r="AF31" s="434"/>
      <c r="AG31" s="434"/>
      <c r="AH31" s="435"/>
      <c r="AI31" s="416"/>
      <c r="AJ31" s="417"/>
      <c r="AK31" s="417"/>
      <c r="AL31" s="417"/>
      <c r="AM31" s="417"/>
      <c r="AN31" s="418"/>
      <c r="AO31" s="58"/>
      <c r="AP31" s="58"/>
      <c r="AQ31" s="58"/>
      <c r="AR31" s="58"/>
      <c r="AS31" s="58"/>
      <c r="AT31" s="58"/>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row>
    <row r="32" spans="1:80" ht="15" customHeight="1" x14ac:dyDescent="0.35">
      <c r="A32" s="1"/>
      <c r="B32" s="1"/>
      <c r="C32" s="428"/>
      <c r="D32" s="428"/>
      <c r="E32" s="429"/>
      <c r="F32" s="374"/>
      <c r="G32" s="375"/>
      <c r="H32" s="375"/>
      <c r="I32" s="375"/>
      <c r="J32" s="376"/>
      <c r="K32" s="388"/>
      <c r="L32" s="389"/>
      <c r="M32" s="389"/>
      <c r="N32" s="389"/>
      <c r="O32" s="389"/>
      <c r="P32" s="390"/>
      <c r="Q32" s="388"/>
      <c r="R32" s="389"/>
      <c r="S32" s="389"/>
      <c r="T32" s="389"/>
      <c r="U32" s="389"/>
      <c r="V32" s="390"/>
      <c r="W32" s="397"/>
      <c r="X32" s="398"/>
      <c r="Y32" s="398"/>
      <c r="Z32" s="398"/>
      <c r="AA32" s="398"/>
      <c r="AB32" s="399"/>
      <c r="AC32" s="433"/>
      <c r="AD32" s="434"/>
      <c r="AE32" s="434"/>
      <c r="AF32" s="434"/>
      <c r="AG32" s="434"/>
      <c r="AH32" s="435"/>
      <c r="AI32" s="416"/>
      <c r="AJ32" s="417"/>
      <c r="AK32" s="417"/>
      <c r="AL32" s="417"/>
      <c r="AM32" s="417"/>
      <c r="AN32" s="418"/>
      <c r="AO32" s="58"/>
      <c r="AP32" s="58"/>
      <c r="AQ32" s="58"/>
      <c r="AR32" s="58"/>
      <c r="AS32" s="58"/>
      <c r="AT32" s="58"/>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row>
    <row r="33" spans="1:80" ht="15" customHeight="1" x14ac:dyDescent="0.35">
      <c r="A33" s="1"/>
      <c r="B33" s="1"/>
      <c r="C33" s="428"/>
      <c r="D33" s="428"/>
      <c r="E33" s="429"/>
      <c r="F33" s="374"/>
      <c r="G33" s="375"/>
      <c r="H33" s="375"/>
      <c r="I33" s="375"/>
      <c r="J33" s="376"/>
      <c r="K33" s="388"/>
      <c r="L33" s="389"/>
      <c r="M33" s="389"/>
      <c r="N33" s="389"/>
      <c r="O33" s="389"/>
      <c r="P33" s="390"/>
      <c r="Q33" s="388"/>
      <c r="R33" s="389"/>
      <c r="S33" s="389"/>
      <c r="T33" s="389"/>
      <c r="U33" s="389"/>
      <c r="V33" s="390"/>
      <c r="W33" s="397"/>
      <c r="X33" s="398"/>
      <c r="Y33" s="398"/>
      <c r="Z33" s="398"/>
      <c r="AA33" s="398"/>
      <c r="AB33" s="399"/>
      <c r="AC33" s="433"/>
      <c r="AD33" s="434"/>
      <c r="AE33" s="434"/>
      <c r="AF33" s="434"/>
      <c r="AG33" s="434"/>
      <c r="AH33" s="435"/>
      <c r="AI33" s="416"/>
      <c r="AJ33" s="417"/>
      <c r="AK33" s="417"/>
      <c r="AL33" s="417"/>
      <c r="AM33" s="417"/>
      <c r="AN33" s="418"/>
      <c r="AO33" s="58"/>
      <c r="AP33" s="58"/>
      <c r="AQ33" s="58"/>
      <c r="AR33" s="58"/>
      <c r="AS33" s="58"/>
      <c r="AT33" s="58"/>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row>
    <row r="34" spans="1:80" ht="15" customHeight="1" x14ac:dyDescent="0.35">
      <c r="A34" s="1"/>
      <c r="B34" s="1"/>
      <c r="C34" s="428"/>
      <c r="D34" s="428"/>
      <c r="E34" s="429"/>
      <c r="F34" s="374"/>
      <c r="G34" s="375"/>
      <c r="H34" s="375"/>
      <c r="I34" s="375"/>
      <c r="J34" s="376"/>
      <c r="K34" s="388"/>
      <c r="L34" s="389"/>
      <c r="M34" s="389"/>
      <c r="N34" s="389"/>
      <c r="O34" s="389"/>
      <c r="P34" s="390"/>
      <c r="Q34" s="388"/>
      <c r="R34" s="389"/>
      <c r="S34" s="389"/>
      <c r="T34" s="389"/>
      <c r="U34" s="389"/>
      <c r="V34" s="390"/>
      <c r="W34" s="397"/>
      <c r="X34" s="398"/>
      <c r="Y34" s="398"/>
      <c r="Z34" s="398"/>
      <c r="AA34" s="398"/>
      <c r="AB34" s="399"/>
      <c r="AC34" s="433"/>
      <c r="AD34" s="434"/>
      <c r="AE34" s="434"/>
      <c r="AF34" s="434"/>
      <c r="AG34" s="434"/>
      <c r="AH34" s="435"/>
      <c r="AI34" s="416"/>
      <c r="AJ34" s="417"/>
      <c r="AK34" s="417"/>
      <c r="AL34" s="417"/>
      <c r="AM34" s="417"/>
      <c r="AN34" s="418"/>
      <c r="AO34" s="58"/>
      <c r="AP34" s="58"/>
      <c r="AQ34" s="58"/>
      <c r="AR34" s="58"/>
      <c r="AS34" s="58"/>
      <c r="AT34" s="58"/>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row>
    <row r="35" spans="1:80" ht="15" customHeight="1" thickBot="1" x14ac:dyDescent="0.4">
      <c r="A35" s="1"/>
      <c r="B35" s="1"/>
      <c r="C35" s="428"/>
      <c r="D35" s="428"/>
      <c r="E35" s="429"/>
      <c r="F35" s="377"/>
      <c r="G35" s="378"/>
      <c r="H35" s="378"/>
      <c r="I35" s="378"/>
      <c r="J35" s="379"/>
      <c r="K35" s="391"/>
      <c r="L35" s="392"/>
      <c r="M35" s="392"/>
      <c r="N35" s="392"/>
      <c r="O35" s="392"/>
      <c r="P35" s="393"/>
      <c r="Q35" s="391"/>
      <c r="R35" s="392"/>
      <c r="S35" s="392"/>
      <c r="T35" s="392"/>
      <c r="U35" s="392"/>
      <c r="V35" s="393"/>
      <c r="W35" s="400"/>
      <c r="X35" s="401"/>
      <c r="Y35" s="401"/>
      <c r="Z35" s="401"/>
      <c r="AA35" s="401"/>
      <c r="AB35" s="402"/>
      <c r="AC35" s="436"/>
      <c r="AD35" s="437"/>
      <c r="AE35" s="437"/>
      <c r="AF35" s="437"/>
      <c r="AG35" s="437"/>
      <c r="AH35" s="438"/>
      <c r="AI35" s="419"/>
      <c r="AJ35" s="420"/>
      <c r="AK35" s="420"/>
      <c r="AL35" s="420"/>
      <c r="AM35" s="420"/>
      <c r="AN35" s="421"/>
      <c r="AO35" s="58"/>
      <c r="AP35" s="58"/>
      <c r="AQ35" s="58"/>
      <c r="AR35" s="58"/>
      <c r="AS35" s="58"/>
      <c r="AT35" s="58"/>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row>
    <row r="36" spans="1:80" ht="15" customHeight="1" x14ac:dyDescent="0.25">
      <c r="A36" s="1"/>
      <c r="B36" s="1"/>
      <c r="C36" s="1"/>
      <c r="D36" s="1"/>
      <c r="E36" s="1"/>
      <c r="F36" s="1"/>
      <c r="G36" s="1"/>
      <c r="H36" s="1"/>
      <c r="I36" s="1"/>
      <c r="J36" s="1"/>
      <c r="K36" s="371" t="s">
        <v>52</v>
      </c>
      <c r="L36" s="372"/>
      <c r="M36" s="372"/>
      <c r="N36" s="372"/>
      <c r="O36" s="372"/>
      <c r="P36" s="373"/>
      <c r="Q36" s="371" t="s">
        <v>53</v>
      </c>
      <c r="R36" s="372"/>
      <c r="S36" s="372"/>
      <c r="T36" s="372"/>
      <c r="U36" s="372"/>
      <c r="V36" s="373"/>
      <c r="W36" s="371" t="s">
        <v>54</v>
      </c>
      <c r="X36" s="372"/>
      <c r="Y36" s="372"/>
      <c r="Z36" s="372"/>
      <c r="AA36" s="372"/>
      <c r="AB36" s="373"/>
      <c r="AC36" s="371" t="s">
        <v>55</v>
      </c>
      <c r="AD36" s="380"/>
      <c r="AE36" s="372"/>
      <c r="AF36" s="372"/>
      <c r="AG36" s="372"/>
      <c r="AH36" s="373"/>
      <c r="AI36" s="371" t="s">
        <v>56</v>
      </c>
      <c r="AJ36" s="372"/>
      <c r="AK36" s="372"/>
      <c r="AL36" s="372"/>
      <c r="AM36" s="372"/>
      <c r="AN36" s="373"/>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row>
    <row r="37" spans="1:80" ht="15" customHeight="1" x14ac:dyDescent="0.25">
      <c r="A37" s="1"/>
      <c r="B37" s="1"/>
      <c r="C37" s="1"/>
      <c r="D37" s="1"/>
      <c r="E37" s="1"/>
      <c r="F37" s="1"/>
      <c r="G37" s="1"/>
      <c r="H37" s="1"/>
      <c r="I37" s="1"/>
      <c r="J37" s="1"/>
      <c r="K37" s="374"/>
      <c r="L37" s="375"/>
      <c r="M37" s="375"/>
      <c r="N37" s="375"/>
      <c r="O37" s="375"/>
      <c r="P37" s="376"/>
      <c r="Q37" s="374"/>
      <c r="R37" s="375"/>
      <c r="S37" s="375"/>
      <c r="T37" s="375"/>
      <c r="U37" s="375"/>
      <c r="V37" s="376"/>
      <c r="W37" s="374"/>
      <c r="X37" s="375"/>
      <c r="Y37" s="375"/>
      <c r="Z37" s="375"/>
      <c r="AA37" s="375"/>
      <c r="AB37" s="376"/>
      <c r="AC37" s="374"/>
      <c r="AD37" s="375"/>
      <c r="AE37" s="375"/>
      <c r="AF37" s="375"/>
      <c r="AG37" s="375"/>
      <c r="AH37" s="376"/>
      <c r="AI37" s="374"/>
      <c r="AJ37" s="375"/>
      <c r="AK37" s="375"/>
      <c r="AL37" s="375"/>
      <c r="AM37" s="375"/>
      <c r="AN37" s="376"/>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row>
    <row r="38" spans="1:80" ht="15" customHeight="1" x14ac:dyDescent="0.25">
      <c r="A38" s="1"/>
      <c r="B38" s="1"/>
      <c r="C38" s="1"/>
      <c r="D38" s="1"/>
      <c r="E38" s="1"/>
      <c r="F38" s="1"/>
      <c r="G38" s="1"/>
      <c r="H38" s="1"/>
      <c r="I38" s="1"/>
      <c r="J38" s="1"/>
      <c r="K38" s="374"/>
      <c r="L38" s="375"/>
      <c r="M38" s="375"/>
      <c r="N38" s="375"/>
      <c r="O38" s="375"/>
      <c r="P38" s="376"/>
      <c r="Q38" s="374"/>
      <c r="R38" s="375"/>
      <c r="S38" s="375"/>
      <c r="T38" s="375"/>
      <c r="U38" s="375"/>
      <c r="V38" s="376"/>
      <c r="W38" s="374"/>
      <c r="X38" s="375"/>
      <c r="Y38" s="375"/>
      <c r="Z38" s="375"/>
      <c r="AA38" s="375"/>
      <c r="AB38" s="376"/>
      <c r="AC38" s="374"/>
      <c r="AD38" s="375"/>
      <c r="AE38" s="375"/>
      <c r="AF38" s="375"/>
      <c r="AG38" s="375"/>
      <c r="AH38" s="376"/>
      <c r="AI38" s="374"/>
      <c r="AJ38" s="375"/>
      <c r="AK38" s="375"/>
      <c r="AL38" s="375"/>
      <c r="AM38" s="375"/>
      <c r="AN38" s="376"/>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row>
    <row r="39" spans="1:80" ht="15" customHeight="1" x14ac:dyDescent="0.25">
      <c r="A39" s="1"/>
      <c r="B39" s="1"/>
      <c r="C39" s="1"/>
      <c r="D39" s="1"/>
      <c r="E39" s="1"/>
      <c r="F39" s="1"/>
      <c r="G39" s="1"/>
      <c r="H39" s="1"/>
      <c r="I39" s="1"/>
      <c r="J39" s="1"/>
      <c r="K39" s="374"/>
      <c r="L39" s="375"/>
      <c r="M39" s="375"/>
      <c r="N39" s="375"/>
      <c r="O39" s="375"/>
      <c r="P39" s="376"/>
      <c r="Q39" s="374"/>
      <c r="R39" s="375"/>
      <c r="S39" s="375"/>
      <c r="T39" s="375"/>
      <c r="U39" s="375"/>
      <c r="V39" s="376"/>
      <c r="W39" s="374"/>
      <c r="X39" s="375"/>
      <c r="Y39" s="375"/>
      <c r="Z39" s="375"/>
      <c r="AA39" s="375"/>
      <c r="AB39" s="376"/>
      <c r="AC39" s="374"/>
      <c r="AD39" s="375"/>
      <c r="AE39" s="375"/>
      <c r="AF39" s="375"/>
      <c r="AG39" s="375"/>
      <c r="AH39" s="376"/>
      <c r="AI39" s="374"/>
      <c r="AJ39" s="375"/>
      <c r="AK39" s="375"/>
      <c r="AL39" s="375"/>
      <c r="AM39" s="375"/>
      <c r="AN39" s="376"/>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row>
    <row r="40" spans="1:80" ht="15" customHeight="1" x14ac:dyDescent="0.25">
      <c r="A40" s="1"/>
      <c r="B40" s="1"/>
      <c r="C40" s="1"/>
      <c r="D40" s="1"/>
      <c r="E40" s="1"/>
      <c r="F40" s="1"/>
      <c r="G40" s="1"/>
      <c r="H40" s="1"/>
      <c r="I40" s="1"/>
      <c r="J40" s="1"/>
      <c r="K40" s="377"/>
      <c r="L40" s="378"/>
      <c r="M40" s="378"/>
      <c r="N40" s="378"/>
      <c r="O40" s="378"/>
      <c r="P40" s="379"/>
      <c r="Q40" s="377"/>
      <c r="R40" s="378"/>
      <c r="S40" s="378"/>
      <c r="T40" s="378"/>
      <c r="U40" s="378"/>
      <c r="V40" s="379"/>
      <c r="W40" s="377"/>
      <c r="X40" s="378"/>
      <c r="Y40" s="378"/>
      <c r="Z40" s="378"/>
      <c r="AA40" s="378"/>
      <c r="AB40" s="379"/>
      <c r="AC40" s="377"/>
      <c r="AD40" s="378"/>
      <c r="AE40" s="378"/>
      <c r="AF40" s="378"/>
      <c r="AG40" s="378"/>
      <c r="AH40" s="379"/>
      <c r="AI40" s="377"/>
      <c r="AJ40" s="378"/>
      <c r="AK40" s="378"/>
      <c r="AL40" s="378"/>
      <c r="AM40" s="378"/>
      <c r="AN40" s="379"/>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row>
    <row r="41" spans="1:80"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row>
    <row r="42" spans="1:80" ht="15" customHeight="1" x14ac:dyDescent="0.25">
      <c r="A42" s="1"/>
      <c r="B42" s="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row>
    <row r="43" spans="1:80" ht="15" hidden="1" customHeight="1" x14ac:dyDescent="0.25">
      <c r="A43" s="1"/>
      <c r="B43" s="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row>
    <row r="44" spans="1:80" hidden="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row>
    <row r="45" spans="1:80" hidden="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row>
    <row r="46" spans="1:80" hidden="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row>
    <row r="47" spans="1:80" hidden="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row>
    <row r="48" spans="1:80" hidden="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row>
    <row r="49" spans="1:80" hidden="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row>
    <row r="50" spans="1:80" hidden="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row>
    <row r="51" spans="1:80" hidden="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row>
    <row r="52" spans="1:80" hidden="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hidden="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hidden="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hidden="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idden="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idden="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hidden="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hidden="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hidden="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hidden="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hidden="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hidden="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hidden="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hidden="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hidden="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hidden="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hidden="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row>
    <row r="69" spans="1:80" hidden="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row>
    <row r="70" spans="1:80" hidden="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row>
    <row r="71" spans="1:80" hidden="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row>
    <row r="72" spans="1:80" hidden="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row>
    <row r="73" spans="1:80" hidden="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row>
    <row r="74" spans="1:80" hidden="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row>
    <row r="75" spans="1:80" hidden="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row>
    <row r="76" spans="1:80" hidden="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row>
    <row r="77" spans="1:80" hidden="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row>
    <row r="78" spans="1:80" hidden="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row>
    <row r="79" spans="1:80" hidden="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row>
    <row r="80" spans="1:80" hidden="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row>
    <row r="81" spans="1:63" hidden="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row>
    <row r="82" spans="1:63" hidden="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row>
    <row r="83" spans="1:63" hidden="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row>
    <row r="84" spans="1:63" hidden="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row>
    <row r="85" spans="1:63" hidden="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row>
    <row r="86" spans="1:63" hidden="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row>
    <row r="87" spans="1:63" hidden="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row>
    <row r="88" spans="1:63" hidden="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row>
    <row r="89" spans="1:63" hidden="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row>
    <row r="90" spans="1:63" hidden="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row>
    <row r="91" spans="1:63" hidden="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row>
    <row r="92" spans="1:63" hidden="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row>
    <row r="93" spans="1:63" hidden="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row>
    <row r="94" spans="1:63" hidden="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row>
    <row r="95" spans="1:63" hidden="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row>
    <row r="96" spans="1:63" hidden="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row>
    <row r="97" spans="1:63" hidden="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row>
    <row r="98" spans="1:63" hidden="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row>
    <row r="99" spans="1:63" hidden="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row>
    <row r="100" spans="1:63" hidden="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row>
    <row r="101" spans="1:63" hidden="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row>
    <row r="102" spans="1:63" hidden="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row>
    <row r="103" spans="1:63" hidden="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row>
    <row r="104" spans="1:63" hidden="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row>
    <row r="105" spans="1:63" hidden="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row>
    <row r="106" spans="1:63" hidden="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row>
    <row r="107" spans="1:63" hidden="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row>
    <row r="108" spans="1:63" hidden="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row>
    <row r="109" spans="1:63" hidden="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row>
    <row r="110" spans="1:63" hidden="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row>
    <row r="111" spans="1:63" hidden="1" x14ac:dyDescent="0.25">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row>
    <row r="112" spans="1:63" hidden="1" x14ac:dyDescent="0.25">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row>
    <row r="113" spans="3:63" hidden="1" x14ac:dyDescent="0.25">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row>
    <row r="114" spans="3:63" hidden="1" x14ac:dyDescent="0.25">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row>
    <row r="115" spans="3:63" hidden="1" x14ac:dyDescent="0.25">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row>
    <row r="116" spans="3:63" hidden="1" x14ac:dyDescent="0.25">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row>
    <row r="117" spans="3:63" hidden="1" x14ac:dyDescent="0.25">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row>
    <row r="118" spans="3:63" hidden="1" x14ac:dyDescent="0.25">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row>
    <row r="119" spans="3:63" hidden="1" x14ac:dyDescent="0.25">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row>
    <row r="120" spans="3:63" hidden="1" x14ac:dyDescent="0.25">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row>
    <row r="121" spans="3:63" hidden="1" x14ac:dyDescent="0.25">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row>
    <row r="122" spans="3:63" hidden="1" x14ac:dyDescent="0.25">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row>
    <row r="123" spans="3:63" hidden="1" x14ac:dyDescent="0.25">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row>
    <row r="124" spans="3:63" hidden="1" x14ac:dyDescent="0.25">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row>
    <row r="125" spans="3:63" hidden="1" x14ac:dyDescent="0.25">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row>
    <row r="126" spans="3:63" hidden="1" x14ac:dyDescent="0.25">
      <c r="C126" s="1"/>
      <c r="D126" s="1"/>
      <c r="E126" s="1"/>
      <c r="F126" s="1"/>
      <c r="G126" s="1"/>
      <c r="H126" s="1"/>
      <c r="I126" s="1"/>
      <c r="J126" s="1"/>
    </row>
    <row r="127" spans="3:63" hidden="1" x14ac:dyDescent="0.25">
      <c r="C127" s="1"/>
      <c r="D127" s="1"/>
      <c r="E127" s="1"/>
      <c r="F127" s="1"/>
      <c r="G127" s="1"/>
      <c r="H127" s="1"/>
      <c r="I127" s="1"/>
      <c r="J127" s="1"/>
    </row>
    <row r="128" spans="3:63" hidden="1" x14ac:dyDescent="0.25">
      <c r="C128" s="1"/>
      <c r="D128" s="1"/>
      <c r="E128" s="1"/>
      <c r="F128" s="1"/>
      <c r="G128" s="1"/>
      <c r="H128" s="1"/>
      <c r="I128" s="1"/>
      <c r="J128" s="1"/>
    </row>
    <row r="129" spans="3:10" hidden="1" x14ac:dyDescent="0.25">
      <c r="C129" s="1"/>
      <c r="D129" s="1"/>
      <c r="E129" s="1"/>
      <c r="F129" s="1"/>
      <c r="G129" s="1"/>
      <c r="H129" s="1"/>
      <c r="I129" s="1"/>
      <c r="J129" s="1"/>
    </row>
  </sheetData>
  <sheetProtection algorithmName="SHA-512" hashValue="ObwE8qLlAokgl7z4XkrOdkKNffTRJsf6O/ZY5dqBJj4pN/hfUm8IkF2Z1q7Adn8xRAL5Re2zemRKqabbDNdBwg==" saltValue="ZyDqJn7/YpHbz6FJH7z7Lw==" spinCount="100000" sheet="1" objects="1" scenarios="1"/>
  <mergeCells count="42">
    <mergeCell ref="W24:AB29"/>
    <mergeCell ref="W30:AB35"/>
    <mergeCell ref="AC18:AH23"/>
    <mergeCell ref="AC24:AH29"/>
    <mergeCell ref="AC30:AH35"/>
    <mergeCell ref="C2:J4"/>
    <mergeCell ref="K2:AN4"/>
    <mergeCell ref="C6:E35"/>
    <mergeCell ref="F6:J11"/>
    <mergeCell ref="K6:P11"/>
    <mergeCell ref="K12:P17"/>
    <mergeCell ref="AI6:AN11"/>
    <mergeCell ref="AI12:AN17"/>
    <mergeCell ref="F12:J17"/>
    <mergeCell ref="F24:J29"/>
    <mergeCell ref="Q6:V11"/>
    <mergeCell ref="W6:AB11"/>
    <mergeCell ref="AC6:AH11"/>
    <mergeCell ref="W12:AB17"/>
    <mergeCell ref="AC12:AH17"/>
    <mergeCell ref="AI24:AN29"/>
    <mergeCell ref="AP24:AT29"/>
    <mergeCell ref="F30:J35"/>
    <mergeCell ref="K30:P35"/>
    <mergeCell ref="Q24:V29"/>
    <mergeCell ref="AP6:AT11"/>
    <mergeCell ref="AP12:AT17"/>
    <mergeCell ref="W18:AB23"/>
    <mergeCell ref="AI18:AN23"/>
    <mergeCell ref="F18:J23"/>
    <mergeCell ref="K18:P23"/>
    <mergeCell ref="Q18:V23"/>
    <mergeCell ref="AP18:AT23"/>
    <mergeCell ref="AI30:AN35"/>
    <mergeCell ref="K24:P29"/>
    <mergeCell ref="Q30:V35"/>
    <mergeCell ref="Q12:V17"/>
    <mergeCell ref="K36:P40"/>
    <mergeCell ref="Q36:V40"/>
    <mergeCell ref="W36:AB40"/>
    <mergeCell ref="AC36:AH40"/>
    <mergeCell ref="AI36:AN40"/>
  </mergeCells>
  <pageMargins left="0.7" right="0.7" top="0.75" bottom="0.75" header="0.3" footer="0.3"/>
  <pageSetup scale="39" orientation="portrait" r:id="rId1"/>
  <colBreaks count="1" manualBreakCount="1">
    <brk id="4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dimension ref="A1:CM227"/>
  <sheetViews>
    <sheetView showGridLines="0" zoomScale="70" zoomScaleNormal="70" workbookViewId="0">
      <selection activeCell="AC24" sqref="AC24:AH29"/>
    </sheetView>
  </sheetViews>
  <sheetFormatPr baseColWidth="10" defaultColWidth="0" defaultRowHeight="15" zeroHeight="1" x14ac:dyDescent="0.25"/>
  <cols>
    <col min="1" max="1" width="11.42578125" customWidth="1"/>
    <col min="2" max="10" width="5.140625" customWidth="1"/>
    <col min="11" max="41" width="4.28515625" customWidth="1"/>
    <col min="42" max="46" width="5.7109375" customWidth="1"/>
    <col min="47" max="47" width="11.42578125" customWidth="1"/>
    <col min="48" max="91" width="0" hidden="1" customWidth="1"/>
    <col min="92" max="16384" width="11.42578125" hidden="1"/>
  </cols>
  <sheetData>
    <row r="1" spans="2:91" x14ac:dyDescent="0.25">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row>
    <row r="2" spans="2:91" ht="18" customHeight="1" x14ac:dyDescent="0.35">
      <c r="B2" s="1"/>
      <c r="C2" s="426" t="s">
        <v>57</v>
      </c>
      <c r="D2" s="426"/>
      <c r="E2" s="426"/>
      <c r="F2" s="426"/>
      <c r="G2" s="426"/>
      <c r="H2" s="426"/>
      <c r="I2" s="426"/>
      <c r="J2" s="426"/>
      <c r="K2" s="427" t="s">
        <v>8</v>
      </c>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58"/>
      <c r="AP2" s="58"/>
      <c r="AQ2" s="58"/>
      <c r="AR2" s="58"/>
      <c r="AS2" s="58"/>
      <c r="AT2" s="58"/>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row>
    <row r="3" spans="2:91" ht="18.75" customHeight="1" x14ac:dyDescent="0.35">
      <c r="B3" s="1"/>
      <c r="C3" s="426"/>
      <c r="D3" s="426"/>
      <c r="E3" s="426"/>
      <c r="F3" s="426"/>
      <c r="G3" s="426"/>
      <c r="H3" s="426"/>
      <c r="I3" s="426"/>
      <c r="J3" s="426"/>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58"/>
      <c r="AP3" s="58"/>
      <c r="AQ3" s="58"/>
      <c r="AR3" s="58"/>
      <c r="AS3" s="58"/>
      <c r="AT3" s="58"/>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row>
    <row r="4" spans="2:91" ht="15" customHeight="1" x14ac:dyDescent="0.35">
      <c r="B4" s="1"/>
      <c r="C4" s="426"/>
      <c r="D4" s="426"/>
      <c r="E4" s="426"/>
      <c r="F4" s="426"/>
      <c r="G4" s="426"/>
      <c r="H4" s="426"/>
      <c r="I4" s="426"/>
      <c r="J4" s="426"/>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58"/>
      <c r="AP4" s="58"/>
      <c r="AQ4" s="58"/>
      <c r="AR4" s="58"/>
      <c r="AS4" s="58"/>
      <c r="AT4" s="58"/>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row>
    <row r="5" spans="2:91" ht="26.25" thickBot="1" x14ac:dyDescent="0.4">
      <c r="B5" s="1"/>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1"/>
      <c r="AV5" s="1"/>
      <c r="AW5" s="1"/>
      <c r="AX5" s="1"/>
      <c r="AY5" s="1"/>
      <c r="AZ5" s="1"/>
      <c r="BA5" s="1"/>
      <c r="BB5" s="1"/>
      <c r="BC5" s="1"/>
      <c r="BD5" s="1"/>
      <c r="BE5" s="1"/>
      <c r="BF5" s="1"/>
      <c r="BG5" s="1"/>
      <c r="BH5" s="1"/>
      <c r="BI5" s="1"/>
      <c r="BJ5" s="1"/>
      <c r="BK5" s="1"/>
      <c r="BL5" s="1"/>
      <c r="BM5" s="1"/>
      <c r="BN5" s="1"/>
      <c r="BO5" s="1"/>
      <c r="BP5" s="1"/>
      <c r="BQ5" s="1"/>
      <c r="BR5" s="1"/>
      <c r="BS5" s="1"/>
      <c r="BT5" s="1"/>
      <c r="BU5" s="1"/>
    </row>
    <row r="6" spans="2:91" ht="15" customHeight="1" x14ac:dyDescent="0.35">
      <c r="B6" s="1"/>
      <c r="C6" s="428" t="s">
        <v>42</v>
      </c>
      <c r="D6" s="428"/>
      <c r="E6" s="429"/>
      <c r="F6" s="371" t="s">
        <v>43</v>
      </c>
      <c r="G6" s="372"/>
      <c r="H6" s="372"/>
      <c r="I6" s="372"/>
      <c r="J6" s="373"/>
      <c r="K6" s="457" t="str">
        <f>DATOS!AG216</f>
        <v/>
      </c>
      <c r="L6" s="458"/>
      <c r="M6" s="458"/>
      <c r="N6" s="458"/>
      <c r="O6" s="458"/>
      <c r="P6" s="459"/>
      <c r="Q6" s="457" t="str">
        <f>DATOS!AH216</f>
        <v/>
      </c>
      <c r="R6" s="458"/>
      <c r="S6" s="458"/>
      <c r="T6" s="458"/>
      <c r="U6" s="458"/>
      <c r="V6" s="459"/>
      <c r="W6" s="457" t="str">
        <f>DATOS!AI216</f>
        <v/>
      </c>
      <c r="X6" s="458"/>
      <c r="Y6" s="458"/>
      <c r="Z6" s="458"/>
      <c r="AA6" s="458"/>
      <c r="AB6" s="459"/>
      <c r="AC6" s="457" t="str">
        <f>DATOS!AJ216</f>
        <v/>
      </c>
      <c r="AD6" s="458"/>
      <c r="AE6" s="458"/>
      <c r="AF6" s="458"/>
      <c r="AG6" s="458"/>
      <c r="AH6" s="459"/>
      <c r="AI6" s="466" t="str">
        <f>DATOS!AK216</f>
        <v/>
      </c>
      <c r="AJ6" s="467"/>
      <c r="AK6" s="467"/>
      <c r="AL6" s="467"/>
      <c r="AM6" s="467"/>
      <c r="AN6" s="468"/>
      <c r="AO6" s="58"/>
      <c r="AP6" s="403" t="s">
        <v>44</v>
      </c>
      <c r="AQ6" s="404"/>
      <c r="AR6" s="404"/>
      <c r="AS6" s="404"/>
      <c r="AT6" s="404"/>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row>
    <row r="7" spans="2:91" ht="15" customHeight="1" x14ac:dyDescent="0.35">
      <c r="B7" s="1"/>
      <c r="C7" s="428"/>
      <c r="D7" s="428"/>
      <c r="E7" s="429"/>
      <c r="F7" s="374"/>
      <c r="G7" s="375"/>
      <c r="H7" s="375"/>
      <c r="I7" s="375"/>
      <c r="J7" s="376"/>
      <c r="K7" s="460"/>
      <c r="L7" s="461"/>
      <c r="M7" s="461"/>
      <c r="N7" s="461"/>
      <c r="O7" s="461"/>
      <c r="P7" s="462"/>
      <c r="Q7" s="460"/>
      <c r="R7" s="461"/>
      <c r="S7" s="461"/>
      <c r="T7" s="461"/>
      <c r="U7" s="461"/>
      <c r="V7" s="462"/>
      <c r="W7" s="460"/>
      <c r="X7" s="461"/>
      <c r="Y7" s="461"/>
      <c r="Z7" s="461"/>
      <c r="AA7" s="461"/>
      <c r="AB7" s="462"/>
      <c r="AC7" s="460"/>
      <c r="AD7" s="461"/>
      <c r="AE7" s="461"/>
      <c r="AF7" s="461"/>
      <c r="AG7" s="461"/>
      <c r="AH7" s="462"/>
      <c r="AI7" s="469"/>
      <c r="AJ7" s="470"/>
      <c r="AK7" s="470"/>
      <c r="AL7" s="470"/>
      <c r="AM7" s="470"/>
      <c r="AN7" s="471"/>
      <c r="AO7" s="58"/>
      <c r="AP7" s="405"/>
      <c r="AQ7" s="406"/>
      <c r="AR7" s="406"/>
      <c r="AS7" s="406"/>
      <c r="AT7" s="406"/>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91" ht="15" customHeight="1" x14ac:dyDescent="0.35">
      <c r="B8" s="1"/>
      <c r="C8" s="428"/>
      <c r="D8" s="428"/>
      <c r="E8" s="429"/>
      <c r="F8" s="374"/>
      <c r="G8" s="375"/>
      <c r="H8" s="375"/>
      <c r="I8" s="375"/>
      <c r="J8" s="376"/>
      <c r="K8" s="460"/>
      <c r="L8" s="461"/>
      <c r="M8" s="461"/>
      <c r="N8" s="461"/>
      <c r="O8" s="461"/>
      <c r="P8" s="462"/>
      <c r="Q8" s="460"/>
      <c r="R8" s="461"/>
      <c r="S8" s="461"/>
      <c r="T8" s="461"/>
      <c r="U8" s="461"/>
      <c r="V8" s="462"/>
      <c r="W8" s="460"/>
      <c r="X8" s="461"/>
      <c r="Y8" s="461"/>
      <c r="Z8" s="461"/>
      <c r="AA8" s="461"/>
      <c r="AB8" s="462"/>
      <c r="AC8" s="460"/>
      <c r="AD8" s="461"/>
      <c r="AE8" s="461"/>
      <c r="AF8" s="461"/>
      <c r="AG8" s="461"/>
      <c r="AH8" s="462"/>
      <c r="AI8" s="469"/>
      <c r="AJ8" s="470"/>
      <c r="AK8" s="470"/>
      <c r="AL8" s="470"/>
      <c r="AM8" s="470"/>
      <c r="AN8" s="471"/>
      <c r="AO8" s="58"/>
      <c r="AP8" s="405"/>
      <c r="AQ8" s="406"/>
      <c r="AR8" s="406"/>
      <c r="AS8" s="406"/>
      <c r="AT8" s="406"/>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91" ht="15" customHeight="1" x14ac:dyDescent="0.35">
      <c r="B9" s="1"/>
      <c r="C9" s="428"/>
      <c r="D9" s="428"/>
      <c r="E9" s="429"/>
      <c r="F9" s="374"/>
      <c r="G9" s="375"/>
      <c r="H9" s="375"/>
      <c r="I9" s="375"/>
      <c r="J9" s="376"/>
      <c r="K9" s="460"/>
      <c r="L9" s="461"/>
      <c r="M9" s="461"/>
      <c r="N9" s="461"/>
      <c r="O9" s="461"/>
      <c r="P9" s="462"/>
      <c r="Q9" s="460"/>
      <c r="R9" s="461"/>
      <c r="S9" s="461"/>
      <c r="T9" s="461"/>
      <c r="U9" s="461"/>
      <c r="V9" s="462"/>
      <c r="W9" s="460"/>
      <c r="X9" s="461"/>
      <c r="Y9" s="461"/>
      <c r="Z9" s="461"/>
      <c r="AA9" s="461"/>
      <c r="AB9" s="462"/>
      <c r="AC9" s="460"/>
      <c r="AD9" s="461"/>
      <c r="AE9" s="461"/>
      <c r="AF9" s="461"/>
      <c r="AG9" s="461"/>
      <c r="AH9" s="462"/>
      <c r="AI9" s="469"/>
      <c r="AJ9" s="470"/>
      <c r="AK9" s="470"/>
      <c r="AL9" s="470"/>
      <c r="AM9" s="470"/>
      <c r="AN9" s="471"/>
      <c r="AO9" s="58"/>
      <c r="AP9" s="405"/>
      <c r="AQ9" s="406"/>
      <c r="AR9" s="406"/>
      <c r="AS9" s="406"/>
      <c r="AT9" s="406"/>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91" ht="15" customHeight="1" x14ac:dyDescent="0.35">
      <c r="B10" s="1"/>
      <c r="C10" s="428"/>
      <c r="D10" s="428"/>
      <c r="E10" s="429"/>
      <c r="F10" s="374"/>
      <c r="G10" s="375"/>
      <c r="H10" s="375"/>
      <c r="I10" s="375"/>
      <c r="J10" s="376"/>
      <c r="K10" s="460"/>
      <c r="L10" s="461"/>
      <c r="M10" s="461"/>
      <c r="N10" s="461"/>
      <c r="O10" s="461"/>
      <c r="P10" s="462"/>
      <c r="Q10" s="460"/>
      <c r="R10" s="461"/>
      <c r="S10" s="461"/>
      <c r="T10" s="461"/>
      <c r="U10" s="461"/>
      <c r="V10" s="462"/>
      <c r="W10" s="460"/>
      <c r="X10" s="461"/>
      <c r="Y10" s="461"/>
      <c r="Z10" s="461"/>
      <c r="AA10" s="461"/>
      <c r="AB10" s="462"/>
      <c r="AC10" s="460"/>
      <c r="AD10" s="461"/>
      <c r="AE10" s="461"/>
      <c r="AF10" s="461"/>
      <c r="AG10" s="461"/>
      <c r="AH10" s="462"/>
      <c r="AI10" s="469"/>
      <c r="AJ10" s="470"/>
      <c r="AK10" s="470"/>
      <c r="AL10" s="470"/>
      <c r="AM10" s="470"/>
      <c r="AN10" s="471"/>
      <c r="AO10" s="58"/>
      <c r="AP10" s="405"/>
      <c r="AQ10" s="406"/>
      <c r="AR10" s="406"/>
      <c r="AS10" s="406"/>
      <c r="AT10" s="406"/>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91" ht="15" customHeight="1" thickBot="1" x14ac:dyDescent="0.4">
      <c r="B11" s="1"/>
      <c r="C11" s="428"/>
      <c r="D11" s="428"/>
      <c r="E11" s="429"/>
      <c r="F11" s="374"/>
      <c r="G11" s="375"/>
      <c r="H11" s="375"/>
      <c r="I11" s="375"/>
      <c r="J11" s="376"/>
      <c r="K11" s="463"/>
      <c r="L11" s="464"/>
      <c r="M11" s="464"/>
      <c r="N11" s="464"/>
      <c r="O11" s="464"/>
      <c r="P11" s="465"/>
      <c r="Q11" s="463"/>
      <c r="R11" s="464"/>
      <c r="S11" s="464"/>
      <c r="T11" s="464"/>
      <c r="U11" s="464"/>
      <c r="V11" s="465"/>
      <c r="W11" s="463"/>
      <c r="X11" s="464"/>
      <c r="Y11" s="464"/>
      <c r="Z11" s="464"/>
      <c r="AA11" s="464"/>
      <c r="AB11" s="465"/>
      <c r="AC11" s="463"/>
      <c r="AD11" s="464"/>
      <c r="AE11" s="464"/>
      <c r="AF11" s="464"/>
      <c r="AG11" s="464"/>
      <c r="AH11" s="465"/>
      <c r="AI11" s="472"/>
      <c r="AJ11" s="473"/>
      <c r="AK11" s="473"/>
      <c r="AL11" s="473"/>
      <c r="AM11" s="473"/>
      <c r="AN11" s="474"/>
      <c r="AO11" s="58"/>
      <c r="AP11" s="405"/>
      <c r="AQ11" s="406"/>
      <c r="AR11" s="406"/>
      <c r="AS11" s="406"/>
      <c r="AT11" s="406"/>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91" ht="15" customHeight="1" x14ac:dyDescent="0.35">
      <c r="B12" s="1"/>
      <c r="C12" s="428"/>
      <c r="D12" s="428"/>
      <c r="E12" s="429"/>
      <c r="F12" s="371" t="s">
        <v>45</v>
      </c>
      <c r="G12" s="372"/>
      <c r="H12" s="372"/>
      <c r="I12" s="372"/>
      <c r="J12" s="372"/>
      <c r="K12" s="448" t="str">
        <f>DATOS!AG217</f>
        <v/>
      </c>
      <c r="L12" s="449"/>
      <c r="M12" s="449"/>
      <c r="N12" s="449"/>
      <c r="O12" s="449"/>
      <c r="P12" s="450"/>
      <c r="Q12" s="448" t="str">
        <f>DATOS!AH217</f>
        <v/>
      </c>
      <c r="R12" s="449"/>
      <c r="S12" s="449"/>
      <c r="T12" s="449"/>
      <c r="U12" s="449"/>
      <c r="V12" s="450"/>
      <c r="W12" s="457" t="str">
        <f>DATOS!AI217</f>
        <v/>
      </c>
      <c r="X12" s="458"/>
      <c r="Y12" s="458"/>
      <c r="Z12" s="458"/>
      <c r="AA12" s="458"/>
      <c r="AB12" s="459"/>
      <c r="AC12" s="457" t="str">
        <f>DATOS!AJ217</f>
        <v/>
      </c>
      <c r="AD12" s="458"/>
      <c r="AE12" s="458"/>
      <c r="AF12" s="458"/>
      <c r="AG12" s="458"/>
      <c r="AH12" s="459"/>
      <c r="AI12" s="466" t="str">
        <f>DATOS!AK217</f>
        <v/>
      </c>
      <c r="AJ12" s="467"/>
      <c r="AK12" s="467"/>
      <c r="AL12" s="467"/>
      <c r="AM12" s="467"/>
      <c r="AN12" s="468"/>
      <c r="AO12" s="58"/>
      <c r="AP12" s="409" t="s">
        <v>46</v>
      </c>
      <c r="AQ12" s="410"/>
      <c r="AR12" s="410"/>
      <c r="AS12" s="410"/>
      <c r="AT12" s="410"/>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91" ht="15" customHeight="1" x14ac:dyDescent="0.35">
      <c r="B13" s="1"/>
      <c r="C13" s="428"/>
      <c r="D13" s="428"/>
      <c r="E13" s="429"/>
      <c r="F13" s="374"/>
      <c r="G13" s="375"/>
      <c r="H13" s="375"/>
      <c r="I13" s="375"/>
      <c r="J13" s="375"/>
      <c r="K13" s="451"/>
      <c r="L13" s="452"/>
      <c r="M13" s="452"/>
      <c r="N13" s="452"/>
      <c r="O13" s="452"/>
      <c r="P13" s="453"/>
      <c r="Q13" s="451"/>
      <c r="R13" s="452"/>
      <c r="S13" s="452"/>
      <c r="T13" s="452"/>
      <c r="U13" s="452"/>
      <c r="V13" s="453"/>
      <c r="W13" s="460"/>
      <c r="X13" s="461"/>
      <c r="Y13" s="461"/>
      <c r="Z13" s="461"/>
      <c r="AA13" s="461"/>
      <c r="AB13" s="462"/>
      <c r="AC13" s="460"/>
      <c r="AD13" s="461"/>
      <c r="AE13" s="461"/>
      <c r="AF13" s="461"/>
      <c r="AG13" s="461"/>
      <c r="AH13" s="462"/>
      <c r="AI13" s="469"/>
      <c r="AJ13" s="470"/>
      <c r="AK13" s="470"/>
      <c r="AL13" s="470"/>
      <c r="AM13" s="470"/>
      <c r="AN13" s="471"/>
      <c r="AO13" s="58"/>
      <c r="AP13" s="411"/>
      <c r="AQ13" s="412"/>
      <c r="AR13" s="412"/>
      <c r="AS13" s="412"/>
      <c r="AT13" s="412"/>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91" ht="15" customHeight="1" x14ac:dyDescent="0.35">
      <c r="B14" s="1"/>
      <c r="C14" s="428"/>
      <c r="D14" s="428"/>
      <c r="E14" s="429"/>
      <c r="F14" s="374"/>
      <c r="G14" s="375"/>
      <c r="H14" s="375"/>
      <c r="I14" s="375"/>
      <c r="J14" s="375"/>
      <c r="K14" s="451"/>
      <c r="L14" s="452"/>
      <c r="M14" s="452"/>
      <c r="N14" s="452"/>
      <c r="O14" s="452"/>
      <c r="P14" s="453"/>
      <c r="Q14" s="451"/>
      <c r="R14" s="452"/>
      <c r="S14" s="452"/>
      <c r="T14" s="452"/>
      <c r="U14" s="452"/>
      <c r="V14" s="453"/>
      <c r="W14" s="460"/>
      <c r="X14" s="461"/>
      <c r="Y14" s="461"/>
      <c r="Z14" s="461"/>
      <c r="AA14" s="461"/>
      <c r="AB14" s="462"/>
      <c r="AC14" s="460"/>
      <c r="AD14" s="461"/>
      <c r="AE14" s="461"/>
      <c r="AF14" s="461"/>
      <c r="AG14" s="461"/>
      <c r="AH14" s="462"/>
      <c r="AI14" s="469"/>
      <c r="AJ14" s="470"/>
      <c r="AK14" s="470"/>
      <c r="AL14" s="470"/>
      <c r="AM14" s="470"/>
      <c r="AN14" s="471"/>
      <c r="AO14" s="58"/>
      <c r="AP14" s="411"/>
      <c r="AQ14" s="412"/>
      <c r="AR14" s="412"/>
      <c r="AS14" s="412"/>
      <c r="AT14" s="412"/>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2:91" ht="15" customHeight="1" x14ac:dyDescent="0.35">
      <c r="B15" s="1"/>
      <c r="C15" s="428"/>
      <c r="D15" s="428"/>
      <c r="E15" s="429"/>
      <c r="F15" s="374"/>
      <c r="G15" s="375"/>
      <c r="H15" s="375"/>
      <c r="I15" s="375"/>
      <c r="J15" s="375"/>
      <c r="K15" s="451"/>
      <c r="L15" s="452"/>
      <c r="M15" s="452"/>
      <c r="N15" s="452"/>
      <c r="O15" s="452"/>
      <c r="P15" s="453"/>
      <c r="Q15" s="451"/>
      <c r="R15" s="452"/>
      <c r="S15" s="452"/>
      <c r="T15" s="452"/>
      <c r="U15" s="452"/>
      <c r="V15" s="453"/>
      <c r="W15" s="460"/>
      <c r="X15" s="461"/>
      <c r="Y15" s="461"/>
      <c r="Z15" s="461"/>
      <c r="AA15" s="461"/>
      <c r="AB15" s="462"/>
      <c r="AC15" s="460"/>
      <c r="AD15" s="461"/>
      <c r="AE15" s="461"/>
      <c r="AF15" s="461"/>
      <c r="AG15" s="461"/>
      <c r="AH15" s="462"/>
      <c r="AI15" s="469"/>
      <c r="AJ15" s="470"/>
      <c r="AK15" s="470"/>
      <c r="AL15" s="470"/>
      <c r="AM15" s="470"/>
      <c r="AN15" s="471"/>
      <c r="AO15" s="58"/>
      <c r="AP15" s="411"/>
      <c r="AQ15" s="412"/>
      <c r="AR15" s="412"/>
      <c r="AS15" s="412"/>
      <c r="AT15" s="412"/>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2:91" ht="15" customHeight="1" x14ac:dyDescent="0.35">
      <c r="B16" s="1"/>
      <c r="C16" s="428"/>
      <c r="D16" s="428"/>
      <c r="E16" s="429"/>
      <c r="F16" s="374"/>
      <c r="G16" s="375"/>
      <c r="H16" s="375"/>
      <c r="I16" s="375"/>
      <c r="J16" s="375"/>
      <c r="K16" s="451"/>
      <c r="L16" s="452"/>
      <c r="M16" s="452"/>
      <c r="N16" s="452"/>
      <c r="O16" s="452"/>
      <c r="P16" s="453"/>
      <c r="Q16" s="451"/>
      <c r="R16" s="452"/>
      <c r="S16" s="452"/>
      <c r="T16" s="452"/>
      <c r="U16" s="452"/>
      <c r="V16" s="453"/>
      <c r="W16" s="460"/>
      <c r="X16" s="461"/>
      <c r="Y16" s="461"/>
      <c r="Z16" s="461"/>
      <c r="AA16" s="461"/>
      <c r="AB16" s="462"/>
      <c r="AC16" s="460"/>
      <c r="AD16" s="461"/>
      <c r="AE16" s="461"/>
      <c r="AF16" s="461"/>
      <c r="AG16" s="461"/>
      <c r="AH16" s="462"/>
      <c r="AI16" s="469"/>
      <c r="AJ16" s="470"/>
      <c r="AK16" s="470"/>
      <c r="AL16" s="470"/>
      <c r="AM16" s="470"/>
      <c r="AN16" s="471"/>
      <c r="AO16" s="58"/>
      <c r="AP16" s="411"/>
      <c r="AQ16" s="412"/>
      <c r="AR16" s="412"/>
      <c r="AS16" s="412"/>
      <c r="AT16" s="412"/>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2:80" ht="15" customHeight="1" thickBot="1" x14ac:dyDescent="0.4">
      <c r="B17" s="1"/>
      <c r="C17" s="428"/>
      <c r="D17" s="428"/>
      <c r="E17" s="429"/>
      <c r="F17" s="374"/>
      <c r="G17" s="375"/>
      <c r="H17" s="375"/>
      <c r="I17" s="375"/>
      <c r="J17" s="375"/>
      <c r="K17" s="454"/>
      <c r="L17" s="455"/>
      <c r="M17" s="455"/>
      <c r="N17" s="455"/>
      <c r="O17" s="455"/>
      <c r="P17" s="456"/>
      <c r="Q17" s="454"/>
      <c r="R17" s="455"/>
      <c r="S17" s="455"/>
      <c r="T17" s="455"/>
      <c r="U17" s="455"/>
      <c r="V17" s="456"/>
      <c r="W17" s="463"/>
      <c r="X17" s="464"/>
      <c r="Y17" s="464"/>
      <c r="Z17" s="464"/>
      <c r="AA17" s="464"/>
      <c r="AB17" s="465"/>
      <c r="AC17" s="463"/>
      <c r="AD17" s="464"/>
      <c r="AE17" s="464"/>
      <c r="AF17" s="464"/>
      <c r="AG17" s="464"/>
      <c r="AH17" s="465"/>
      <c r="AI17" s="472"/>
      <c r="AJ17" s="473"/>
      <c r="AK17" s="473"/>
      <c r="AL17" s="473"/>
      <c r="AM17" s="473"/>
      <c r="AN17" s="474"/>
      <c r="AO17" s="58"/>
      <c r="AP17" s="411"/>
      <c r="AQ17" s="412"/>
      <c r="AR17" s="412"/>
      <c r="AS17" s="412"/>
      <c r="AT17" s="412"/>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2:80" ht="15" customHeight="1" x14ac:dyDescent="0.35">
      <c r="B18" s="1"/>
      <c r="C18" s="428"/>
      <c r="D18" s="428"/>
      <c r="E18" s="429"/>
      <c r="F18" s="371" t="s">
        <v>47</v>
      </c>
      <c r="G18" s="372"/>
      <c r="H18" s="372"/>
      <c r="I18" s="372"/>
      <c r="J18" s="373"/>
      <c r="K18" s="448" t="str">
        <f>DATOS!AG218</f>
        <v/>
      </c>
      <c r="L18" s="449"/>
      <c r="M18" s="449"/>
      <c r="N18" s="449"/>
      <c r="O18" s="449"/>
      <c r="P18" s="450"/>
      <c r="Q18" s="448" t="str">
        <f>DATOS!AH218</f>
        <v/>
      </c>
      <c r="R18" s="449"/>
      <c r="S18" s="449"/>
      <c r="T18" s="449"/>
      <c r="U18" s="449"/>
      <c r="V18" s="450"/>
      <c r="W18" s="448" t="str">
        <f>DATOS!AI218</f>
        <v/>
      </c>
      <c r="X18" s="449"/>
      <c r="Y18" s="449"/>
      <c r="Z18" s="449"/>
      <c r="AA18" s="449"/>
      <c r="AB18" s="450"/>
      <c r="AC18" s="457" t="str">
        <f>DATOS!AJ218</f>
        <v/>
      </c>
      <c r="AD18" s="458"/>
      <c r="AE18" s="458"/>
      <c r="AF18" s="458"/>
      <c r="AG18" s="458"/>
      <c r="AH18" s="459"/>
      <c r="AI18" s="466" t="str">
        <f>DATOS!AK218</f>
        <v/>
      </c>
      <c r="AJ18" s="467"/>
      <c r="AK18" s="467"/>
      <c r="AL18" s="467"/>
      <c r="AM18" s="467"/>
      <c r="AN18" s="468"/>
      <c r="AO18" s="58"/>
      <c r="AP18" s="422" t="s">
        <v>48</v>
      </c>
      <c r="AQ18" s="423"/>
      <c r="AR18" s="423"/>
      <c r="AS18" s="423"/>
      <c r="AT18" s="423"/>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2:80" ht="15" customHeight="1" x14ac:dyDescent="0.35">
      <c r="B19" s="1"/>
      <c r="C19" s="428"/>
      <c r="D19" s="428"/>
      <c r="E19" s="429"/>
      <c r="F19" s="374"/>
      <c r="G19" s="375"/>
      <c r="H19" s="375"/>
      <c r="I19" s="375"/>
      <c r="J19" s="376"/>
      <c r="K19" s="451"/>
      <c r="L19" s="452"/>
      <c r="M19" s="452"/>
      <c r="N19" s="452"/>
      <c r="O19" s="452"/>
      <c r="P19" s="453"/>
      <c r="Q19" s="451"/>
      <c r="R19" s="452"/>
      <c r="S19" s="452"/>
      <c r="T19" s="452"/>
      <c r="U19" s="452"/>
      <c r="V19" s="453"/>
      <c r="W19" s="451"/>
      <c r="X19" s="452"/>
      <c r="Y19" s="452"/>
      <c r="Z19" s="452"/>
      <c r="AA19" s="452"/>
      <c r="AB19" s="453"/>
      <c r="AC19" s="460"/>
      <c r="AD19" s="461"/>
      <c r="AE19" s="461"/>
      <c r="AF19" s="461"/>
      <c r="AG19" s="461"/>
      <c r="AH19" s="462"/>
      <c r="AI19" s="469"/>
      <c r="AJ19" s="470"/>
      <c r="AK19" s="470"/>
      <c r="AL19" s="470"/>
      <c r="AM19" s="470"/>
      <c r="AN19" s="471"/>
      <c r="AO19" s="58"/>
      <c r="AP19" s="424"/>
      <c r="AQ19" s="425"/>
      <c r="AR19" s="425"/>
      <c r="AS19" s="425"/>
      <c r="AT19" s="425"/>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2:80" ht="15" customHeight="1" x14ac:dyDescent="0.35">
      <c r="B20" s="1"/>
      <c r="C20" s="428"/>
      <c r="D20" s="428"/>
      <c r="E20" s="429"/>
      <c r="F20" s="374"/>
      <c r="G20" s="375"/>
      <c r="H20" s="375"/>
      <c r="I20" s="375"/>
      <c r="J20" s="376"/>
      <c r="K20" s="451"/>
      <c r="L20" s="452"/>
      <c r="M20" s="452"/>
      <c r="N20" s="452"/>
      <c r="O20" s="452"/>
      <c r="P20" s="453"/>
      <c r="Q20" s="451"/>
      <c r="R20" s="452"/>
      <c r="S20" s="452"/>
      <c r="T20" s="452"/>
      <c r="U20" s="452"/>
      <c r="V20" s="453"/>
      <c r="W20" s="451"/>
      <c r="X20" s="452"/>
      <c r="Y20" s="452"/>
      <c r="Z20" s="452"/>
      <c r="AA20" s="452"/>
      <c r="AB20" s="453"/>
      <c r="AC20" s="460"/>
      <c r="AD20" s="461"/>
      <c r="AE20" s="461"/>
      <c r="AF20" s="461"/>
      <c r="AG20" s="461"/>
      <c r="AH20" s="462"/>
      <c r="AI20" s="469"/>
      <c r="AJ20" s="470"/>
      <c r="AK20" s="470"/>
      <c r="AL20" s="470"/>
      <c r="AM20" s="470"/>
      <c r="AN20" s="471"/>
      <c r="AO20" s="58"/>
      <c r="AP20" s="424"/>
      <c r="AQ20" s="425"/>
      <c r="AR20" s="425"/>
      <c r="AS20" s="425"/>
      <c r="AT20" s="425"/>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2:80" ht="15" customHeight="1" x14ac:dyDescent="0.35">
      <c r="B21" s="1"/>
      <c r="C21" s="428"/>
      <c r="D21" s="428"/>
      <c r="E21" s="429"/>
      <c r="F21" s="374"/>
      <c r="G21" s="375"/>
      <c r="H21" s="375"/>
      <c r="I21" s="375"/>
      <c r="J21" s="376"/>
      <c r="K21" s="451"/>
      <c r="L21" s="452"/>
      <c r="M21" s="452"/>
      <c r="N21" s="452"/>
      <c r="O21" s="452"/>
      <c r="P21" s="453"/>
      <c r="Q21" s="451"/>
      <c r="R21" s="452"/>
      <c r="S21" s="452"/>
      <c r="T21" s="452"/>
      <c r="U21" s="452"/>
      <c r="V21" s="453"/>
      <c r="W21" s="451"/>
      <c r="X21" s="452"/>
      <c r="Y21" s="452"/>
      <c r="Z21" s="452"/>
      <c r="AA21" s="452"/>
      <c r="AB21" s="453"/>
      <c r="AC21" s="460"/>
      <c r="AD21" s="461"/>
      <c r="AE21" s="461"/>
      <c r="AF21" s="461"/>
      <c r="AG21" s="461"/>
      <c r="AH21" s="462"/>
      <c r="AI21" s="469"/>
      <c r="AJ21" s="470"/>
      <c r="AK21" s="470"/>
      <c r="AL21" s="470"/>
      <c r="AM21" s="470"/>
      <c r="AN21" s="471"/>
      <c r="AO21" s="58"/>
      <c r="AP21" s="424"/>
      <c r="AQ21" s="425"/>
      <c r="AR21" s="425"/>
      <c r="AS21" s="425"/>
      <c r="AT21" s="425"/>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2:80" ht="15" customHeight="1" x14ac:dyDescent="0.35">
      <c r="B22" s="1"/>
      <c r="C22" s="428"/>
      <c r="D22" s="428"/>
      <c r="E22" s="429"/>
      <c r="F22" s="374"/>
      <c r="G22" s="375"/>
      <c r="H22" s="375"/>
      <c r="I22" s="375"/>
      <c r="J22" s="376"/>
      <c r="K22" s="451"/>
      <c r="L22" s="452"/>
      <c r="M22" s="452"/>
      <c r="N22" s="452"/>
      <c r="O22" s="452"/>
      <c r="P22" s="453"/>
      <c r="Q22" s="451"/>
      <c r="R22" s="452"/>
      <c r="S22" s="452"/>
      <c r="T22" s="452"/>
      <c r="U22" s="452"/>
      <c r="V22" s="453"/>
      <c r="W22" s="451"/>
      <c r="X22" s="452"/>
      <c r="Y22" s="452"/>
      <c r="Z22" s="452"/>
      <c r="AA22" s="452"/>
      <c r="AB22" s="453"/>
      <c r="AC22" s="460"/>
      <c r="AD22" s="461"/>
      <c r="AE22" s="461"/>
      <c r="AF22" s="461"/>
      <c r="AG22" s="461"/>
      <c r="AH22" s="462"/>
      <c r="AI22" s="469"/>
      <c r="AJ22" s="470"/>
      <c r="AK22" s="470"/>
      <c r="AL22" s="470"/>
      <c r="AM22" s="470"/>
      <c r="AN22" s="471"/>
      <c r="AO22" s="58"/>
      <c r="AP22" s="424"/>
      <c r="AQ22" s="425"/>
      <c r="AR22" s="425"/>
      <c r="AS22" s="425"/>
      <c r="AT22" s="425"/>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2:80" ht="15" customHeight="1" thickBot="1" x14ac:dyDescent="0.4">
      <c r="B23" s="1"/>
      <c r="C23" s="428"/>
      <c r="D23" s="428"/>
      <c r="E23" s="429"/>
      <c r="F23" s="374"/>
      <c r="G23" s="375"/>
      <c r="H23" s="375"/>
      <c r="I23" s="375"/>
      <c r="J23" s="376"/>
      <c r="K23" s="454"/>
      <c r="L23" s="455"/>
      <c r="M23" s="455"/>
      <c r="N23" s="455"/>
      <c r="O23" s="455"/>
      <c r="P23" s="456"/>
      <c r="Q23" s="454"/>
      <c r="R23" s="455"/>
      <c r="S23" s="455"/>
      <c r="T23" s="455"/>
      <c r="U23" s="455"/>
      <c r="V23" s="456"/>
      <c r="W23" s="454"/>
      <c r="X23" s="455"/>
      <c r="Y23" s="455"/>
      <c r="Z23" s="455"/>
      <c r="AA23" s="455"/>
      <c r="AB23" s="456"/>
      <c r="AC23" s="463"/>
      <c r="AD23" s="464"/>
      <c r="AE23" s="464"/>
      <c r="AF23" s="464"/>
      <c r="AG23" s="464"/>
      <c r="AH23" s="465"/>
      <c r="AI23" s="472"/>
      <c r="AJ23" s="473"/>
      <c r="AK23" s="473"/>
      <c r="AL23" s="473"/>
      <c r="AM23" s="473"/>
      <c r="AN23" s="474"/>
      <c r="AO23" s="58"/>
      <c r="AP23" s="424"/>
      <c r="AQ23" s="425"/>
      <c r="AR23" s="425"/>
      <c r="AS23" s="425"/>
      <c r="AT23" s="425"/>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2:80" ht="15" customHeight="1" x14ac:dyDescent="0.35">
      <c r="B24" s="1"/>
      <c r="C24" s="428"/>
      <c r="D24" s="428"/>
      <c r="E24" s="429"/>
      <c r="F24" s="371" t="s">
        <v>49</v>
      </c>
      <c r="G24" s="372"/>
      <c r="H24" s="372"/>
      <c r="I24" s="372"/>
      <c r="J24" s="372"/>
      <c r="K24" s="475" t="str">
        <f>DATOS!AG219</f>
        <v/>
      </c>
      <c r="L24" s="476"/>
      <c r="M24" s="476"/>
      <c r="N24" s="476"/>
      <c r="O24" s="476"/>
      <c r="P24" s="477"/>
      <c r="Q24" s="448" t="str">
        <f>DATOS!AH219</f>
        <v xml:space="preserve"> R29</v>
      </c>
      <c r="R24" s="449"/>
      <c r="S24" s="449"/>
      <c r="T24" s="449"/>
      <c r="U24" s="449"/>
      <c r="V24" s="450"/>
      <c r="W24" s="448" t="str">
        <f>DATOS!AI219</f>
        <v/>
      </c>
      <c r="X24" s="449"/>
      <c r="Y24" s="449"/>
      <c r="Z24" s="449"/>
      <c r="AA24" s="449"/>
      <c r="AB24" s="450"/>
      <c r="AC24" s="457" t="str">
        <f>DATOS!AJ219</f>
        <v/>
      </c>
      <c r="AD24" s="458"/>
      <c r="AE24" s="458"/>
      <c r="AF24" s="458"/>
      <c r="AG24" s="458"/>
      <c r="AH24" s="459"/>
      <c r="AI24" s="466" t="str">
        <f>DATOS!AK219</f>
        <v/>
      </c>
      <c r="AJ24" s="467"/>
      <c r="AK24" s="467"/>
      <c r="AL24" s="467"/>
      <c r="AM24" s="467"/>
      <c r="AN24" s="468"/>
      <c r="AO24" s="58"/>
      <c r="AP24" s="381" t="s">
        <v>50</v>
      </c>
      <c r="AQ24" s="382"/>
      <c r="AR24" s="382"/>
      <c r="AS24" s="382"/>
      <c r="AT24" s="382"/>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2:80" ht="15" customHeight="1" x14ac:dyDescent="0.35">
      <c r="B25" s="1"/>
      <c r="C25" s="428"/>
      <c r="D25" s="428"/>
      <c r="E25" s="429"/>
      <c r="F25" s="374"/>
      <c r="G25" s="375"/>
      <c r="H25" s="375"/>
      <c r="I25" s="375"/>
      <c r="J25" s="375"/>
      <c r="K25" s="478"/>
      <c r="L25" s="479"/>
      <c r="M25" s="479"/>
      <c r="N25" s="479"/>
      <c r="O25" s="479"/>
      <c r="P25" s="480"/>
      <c r="Q25" s="451"/>
      <c r="R25" s="452"/>
      <c r="S25" s="452"/>
      <c r="T25" s="452"/>
      <c r="U25" s="452"/>
      <c r="V25" s="453"/>
      <c r="W25" s="451"/>
      <c r="X25" s="452"/>
      <c r="Y25" s="452"/>
      <c r="Z25" s="452"/>
      <c r="AA25" s="452"/>
      <c r="AB25" s="453"/>
      <c r="AC25" s="460"/>
      <c r="AD25" s="461"/>
      <c r="AE25" s="461"/>
      <c r="AF25" s="461"/>
      <c r="AG25" s="461"/>
      <c r="AH25" s="462"/>
      <c r="AI25" s="469"/>
      <c r="AJ25" s="470"/>
      <c r="AK25" s="470"/>
      <c r="AL25" s="470"/>
      <c r="AM25" s="470"/>
      <c r="AN25" s="471"/>
      <c r="AO25" s="58"/>
      <c r="AP25" s="383"/>
      <c r="AQ25" s="384"/>
      <c r="AR25" s="384"/>
      <c r="AS25" s="384"/>
      <c r="AT25" s="384"/>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2:80" ht="15" customHeight="1" x14ac:dyDescent="0.35">
      <c r="B26" s="1"/>
      <c r="C26" s="428"/>
      <c r="D26" s="428"/>
      <c r="E26" s="429"/>
      <c r="F26" s="374"/>
      <c r="G26" s="375"/>
      <c r="H26" s="375"/>
      <c r="I26" s="375"/>
      <c r="J26" s="375"/>
      <c r="K26" s="478"/>
      <c r="L26" s="479"/>
      <c r="M26" s="479"/>
      <c r="N26" s="479"/>
      <c r="O26" s="479"/>
      <c r="P26" s="480"/>
      <c r="Q26" s="451"/>
      <c r="R26" s="452"/>
      <c r="S26" s="452"/>
      <c r="T26" s="452"/>
      <c r="U26" s="452"/>
      <c r="V26" s="453"/>
      <c r="W26" s="451"/>
      <c r="X26" s="452"/>
      <c r="Y26" s="452"/>
      <c r="Z26" s="452"/>
      <c r="AA26" s="452"/>
      <c r="AB26" s="453"/>
      <c r="AC26" s="460"/>
      <c r="AD26" s="461"/>
      <c r="AE26" s="461"/>
      <c r="AF26" s="461"/>
      <c r="AG26" s="461"/>
      <c r="AH26" s="462"/>
      <c r="AI26" s="469"/>
      <c r="AJ26" s="470"/>
      <c r="AK26" s="470"/>
      <c r="AL26" s="470"/>
      <c r="AM26" s="470"/>
      <c r="AN26" s="471"/>
      <c r="AO26" s="58"/>
      <c r="AP26" s="383"/>
      <c r="AQ26" s="384"/>
      <c r="AR26" s="384"/>
      <c r="AS26" s="384"/>
      <c r="AT26" s="384"/>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2:80" ht="15" customHeight="1" x14ac:dyDescent="0.35">
      <c r="B27" s="1"/>
      <c r="C27" s="428"/>
      <c r="D27" s="428"/>
      <c r="E27" s="429"/>
      <c r="F27" s="374"/>
      <c r="G27" s="375"/>
      <c r="H27" s="375"/>
      <c r="I27" s="375"/>
      <c r="J27" s="375"/>
      <c r="K27" s="478"/>
      <c r="L27" s="479"/>
      <c r="M27" s="479"/>
      <c r="N27" s="479"/>
      <c r="O27" s="479"/>
      <c r="P27" s="480"/>
      <c r="Q27" s="451"/>
      <c r="R27" s="452"/>
      <c r="S27" s="452"/>
      <c r="T27" s="452"/>
      <c r="U27" s="452"/>
      <c r="V27" s="453"/>
      <c r="W27" s="451"/>
      <c r="X27" s="452"/>
      <c r="Y27" s="452"/>
      <c r="Z27" s="452"/>
      <c r="AA27" s="452"/>
      <c r="AB27" s="453"/>
      <c r="AC27" s="460"/>
      <c r="AD27" s="461"/>
      <c r="AE27" s="461"/>
      <c r="AF27" s="461"/>
      <c r="AG27" s="461"/>
      <c r="AH27" s="462"/>
      <c r="AI27" s="469"/>
      <c r="AJ27" s="470"/>
      <c r="AK27" s="470"/>
      <c r="AL27" s="470"/>
      <c r="AM27" s="470"/>
      <c r="AN27" s="471"/>
      <c r="AO27" s="58"/>
      <c r="AP27" s="383"/>
      <c r="AQ27" s="384"/>
      <c r="AR27" s="384"/>
      <c r="AS27" s="384"/>
      <c r="AT27" s="384"/>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2:80" ht="15" customHeight="1" x14ac:dyDescent="0.35">
      <c r="B28" s="1"/>
      <c r="C28" s="428"/>
      <c r="D28" s="428"/>
      <c r="E28" s="429"/>
      <c r="F28" s="374"/>
      <c r="G28" s="375"/>
      <c r="H28" s="375"/>
      <c r="I28" s="375"/>
      <c r="J28" s="375"/>
      <c r="K28" s="478"/>
      <c r="L28" s="479"/>
      <c r="M28" s="479"/>
      <c r="N28" s="479"/>
      <c r="O28" s="479"/>
      <c r="P28" s="480"/>
      <c r="Q28" s="451"/>
      <c r="R28" s="452"/>
      <c r="S28" s="452"/>
      <c r="T28" s="452"/>
      <c r="U28" s="452"/>
      <c r="V28" s="453"/>
      <c r="W28" s="451"/>
      <c r="X28" s="452"/>
      <c r="Y28" s="452"/>
      <c r="Z28" s="452"/>
      <c r="AA28" s="452"/>
      <c r="AB28" s="453"/>
      <c r="AC28" s="460"/>
      <c r="AD28" s="461"/>
      <c r="AE28" s="461"/>
      <c r="AF28" s="461"/>
      <c r="AG28" s="461"/>
      <c r="AH28" s="462"/>
      <c r="AI28" s="469"/>
      <c r="AJ28" s="470"/>
      <c r="AK28" s="470"/>
      <c r="AL28" s="470"/>
      <c r="AM28" s="470"/>
      <c r="AN28" s="471"/>
      <c r="AO28" s="58"/>
      <c r="AP28" s="383"/>
      <c r="AQ28" s="384"/>
      <c r="AR28" s="384"/>
      <c r="AS28" s="384"/>
      <c r="AT28" s="384"/>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2:80" ht="15" customHeight="1" thickBot="1" x14ac:dyDescent="0.4">
      <c r="B29" s="1"/>
      <c r="C29" s="428"/>
      <c r="D29" s="428"/>
      <c r="E29" s="429"/>
      <c r="F29" s="374"/>
      <c r="G29" s="375"/>
      <c r="H29" s="375"/>
      <c r="I29" s="375"/>
      <c r="J29" s="375"/>
      <c r="K29" s="481"/>
      <c r="L29" s="482"/>
      <c r="M29" s="482"/>
      <c r="N29" s="482"/>
      <c r="O29" s="482"/>
      <c r="P29" s="483"/>
      <c r="Q29" s="454"/>
      <c r="R29" s="455"/>
      <c r="S29" s="455"/>
      <c r="T29" s="455"/>
      <c r="U29" s="455"/>
      <c r="V29" s="456"/>
      <c r="W29" s="454"/>
      <c r="X29" s="455"/>
      <c r="Y29" s="455"/>
      <c r="Z29" s="455"/>
      <c r="AA29" s="455"/>
      <c r="AB29" s="456"/>
      <c r="AC29" s="463"/>
      <c r="AD29" s="464"/>
      <c r="AE29" s="464"/>
      <c r="AF29" s="464"/>
      <c r="AG29" s="464"/>
      <c r="AH29" s="465"/>
      <c r="AI29" s="472"/>
      <c r="AJ29" s="473"/>
      <c r="AK29" s="473"/>
      <c r="AL29" s="473"/>
      <c r="AM29" s="473"/>
      <c r="AN29" s="474"/>
      <c r="AO29" s="58"/>
      <c r="AP29" s="383"/>
      <c r="AQ29" s="384"/>
      <c r="AR29" s="384"/>
      <c r="AS29" s="384"/>
      <c r="AT29" s="384"/>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2:80" ht="15" customHeight="1" x14ac:dyDescent="0.35">
      <c r="B30" s="1"/>
      <c r="C30" s="428"/>
      <c r="D30" s="428"/>
      <c r="E30" s="429"/>
      <c r="F30" s="371" t="s">
        <v>51</v>
      </c>
      <c r="G30" s="372"/>
      <c r="H30" s="372"/>
      <c r="I30" s="372"/>
      <c r="J30" s="373"/>
      <c r="K30" s="475" t="str">
        <f>DATOS!AG220</f>
        <v xml:space="preserve"> R5 R8 R9</v>
      </c>
      <c r="L30" s="476"/>
      <c r="M30" s="476"/>
      <c r="N30" s="476"/>
      <c r="O30" s="476"/>
      <c r="P30" s="477"/>
      <c r="Q30" s="475" t="str">
        <f>DATOS!AH220</f>
        <v xml:space="preserve"> R3 R26</v>
      </c>
      <c r="R30" s="476"/>
      <c r="S30" s="476"/>
      <c r="T30" s="476"/>
      <c r="U30" s="476"/>
      <c r="V30" s="477"/>
      <c r="W30" s="448" t="str">
        <f>DATOS!AI220</f>
        <v xml:space="preserve"> R48</v>
      </c>
      <c r="X30" s="449"/>
      <c r="Y30" s="449"/>
      <c r="Z30" s="449"/>
      <c r="AA30" s="449"/>
      <c r="AB30" s="450"/>
      <c r="AC30" s="457" t="str">
        <f>DATOS!AJ220</f>
        <v xml:space="preserve"> R1 R30 R31 R32</v>
      </c>
      <c r="AD30" s="458"/>
      <c r="AE30" s="458"/>
      <c r="AF30" s="458"/>
      <c r="AG30" s="458"/>
      <c r="AH30" s="459"/>
      <c r="AI30" s="466" t="str">
        <f>DATOS!AK220</f>
        <v/>
      </c>
      <c r="AJ30" s="467"/>
      <c r="AK30" s="467"/>
      <c r="AL30" s="467"/>
      <c r="AM30" s="467"/>
      <c r="AN30" s="468"/>
      <c r="AO30" s="58"/>
      <c r="AP30" s="58"/>
      <c r="AQ30" s="58"/>
      <c r="AR30" s="58"/>
      <c r="AS30" s="58"/>
      <c r="AT30" s="58"/>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row>
    <row r="31" spans="2:80" ht="15" customHeight="1" x14ac:dyDescent="0.35">
      <c r="B31" s="1"/>
      <c r="C31" s="428"/>
      <c r="D31" s="428"/>
      <c r="E31" s="429"/>
      <c r="F31" s="374"/>
      <c r="G31" s="375"/>
      <c r="H31" s="375"/>
      <c r="I31" s="375"/>
      <c r="J31" s="376"/>
      <c r="K31" s="478"/>
      <c r="L31" s="479"/>
      <c r="M31" s="479"/>
      <c r="N31" s="479"/>
      <c r="O31" s="479"/>
      <c r="P31" s="480"/>
      <c r="Q31" s="478"/>
      <c r="R31" s="479"/>
      <c r="S31" s="479"/>
      <c r="T31" s="479"/>
      <c r="U31" s="479"/>
      <c r="V31" s="480"/>
      <c r="W31" s="451"/>
      <c r="X31" s="452"/>
      <c r="Y31" s="452"/>
      <c r="Z31" s="452"/>
      <c r="AA31" s="452"/>
      <c r="AB31" s="453"/>
      <c r="AC31" s="460"/>
      <c r="AD31" s="461"/>
      <c r="AE31" s="461"/>
      <c r="AF31" s="461"/>
      <c r="AG31" s="461"/>
      <c r="AH31" s="462"/>
      <c r="AI31" s="469"/>
      <c r="AJ31" s="470"/>
      <c r="AK31" s="470"/>
      <c r="AL31" s="470"/>
      <c r="AM31" s="470"/>
      <c r="AN31" s="471"/>
      <c r="AO31" s="58"/>
      <c r="AP31" s="58"/>
      <c r="AQ31" s="58"/>
      <c r="AR31" s="58"/>
      <c r="AS31" s="58"/>
      <c r="AT31" s="58"/>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row>
    <row r="32" spans="2:80" ht="15" customHeight="1" x14ac:dyDescent="0.35">
      <c r="B32" s="1"/>
      <c r="C32" s="428"/>
      <c r="D32" s="428"/>
      <c r="E32" s="429"/>
      <c r="F32" s="374"/>
      <c r="G32" s="375"/>
      <c r="H32" s="375"/>
      <c r="I32" s="375"/>
      <c r="J32" s="376"/>
      <c r="K32" s="478"/>
      <c r="L32" s="479"/>
      <c r="M32" s="479"/>
      <c r="N32" s="479"/>
      <c r="O32" s="479"/>
      <c r="P32" s="480"/>
      <c r="Q32" s="478"/>
      <c r="R32" s="479"/>
      <c r="S32" s="479"/>
      <c r="T32" s="479"/>
      <c r="U32" s="479"/>
      <c r="V32" s="480"/>
      <c r="W32" s="451"/>
      <c r="X32" s="452"/>
      <c r="Y32" s="452"/>
      <c r="Z32" s="452"/>
      <c r="AA32" s="452"/>
      <c r="AB32" s="453"/>
      <c r="AC32" s="460"/>
      <c r="AD32" s="461"/>
      <c r="AE32" s="461"/>
      <c r="AF32" s="461"/>
      <c r="AG32" s="461"/>
      <c r="AH32" s="462"/>
      <c r="AI32" s="469"/>
      <c r="AJ32" s="470"/>
      <c r="AK32" s="470"/>
      <c r="AL32" s="470"/>
      <c r="AM32" s="470"/>
      <c r="AN32" s="471"/>
      <c r="AO32" s="58"/>
      <c r="AP32" s="58"/>
      <c r="AQ32" s="58"/>
      <c r="AR32" s="58"/>
      <c r="AS32" s="58"/>
      <c r="AT32" s="58"/>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row>
    <row r="33" spans="2:80" ht="15" customHeight="1" x14ac:dyDescent="0.35">
      <c r="B33" s="1"/>
      <c r="C33" s="428"/>
      <c r="D33" s="428"/>
      <c r="E33" s="429"/>
      <c r="F33" s="374"/>
      <c r="G33" s="375"/>
      <c r="H33" s="375"/>
      <c r="I33" s="375"/>
      <c r="J33" s="376"/>
      <c r="K33" s="478"/>
      <c r="L33" s="479"/>
      <c r="M33" s="479"/>
      <c r="N33" s="479"/>
      <c r="O33" s="479"/>
      <c r="P33" s="480"/>
      <c r="Q33" s="478"/>
      <c r="R33" s="479"/>
      <c r="S33" s="479"/>
      <c r="T33" s="479"/>
      <c r="U33" s="479"/>
      <c r="V33" s="480"/>
      <c r="W33" s="451"/>
      <c r="X33" s="452"/>
      <c r="Y33" s="452"/>
      <c r="Z33" s="452"/>
      <c r="AA33" s="452"/>
      <c r="AB33" s="453"/>
      <c r="AC33" s="460"/>
      <c r="AD33" s="461"/>
      <c r="AE33" s="461"/>
      <c r="AF33" s="461"/>
      <c r="AG33" s="461"/>
      <c r="AH33" s="462"/>
      <c r="AI33" s="469"/>
      <c r="AJ33" s="470"/>
      <c r="AK33" s="470"/>
      <c r="AL33" s="470"/>
      <c r="AM33" s="470"/>
      <c r="AN33" s="471"/>
      <c r="AO33" s="58"/>
      <c r="AP33" s="58"/>
      <c r="AQ33" s="58"/>
      <c r="AR33" s="58"/>
      <c r="AS33" s="58"/>
      <c r="AT33" s="58"/>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row>
    <row r="34" spans="2:80" ht="15" customHeight="1" x14ac:dyDescent="0.35">
      <c r="B34" s="1"/>
      <c r="C34" s="428"/>
      <c r="D34" s="428"/>
      <c r="E34" s="429"/>
      <c r="F34" s="374"/>
      <c r="G34" s="375"/>
      <c r="H34" s="375"/>
      <c r="I34" s="375"/>
      <c r="J34" s="376"/>
      <c r="K34" s="478"/>
      <c r="L34" s="479"/>
      <c r="M34" s="479"/>
      <c r="N34" s="479"/>
      <c r="O34" s="479"/>
      <c r="P34" s="480"/>
      <c r="Q34" s="478"/>
      <c r="R34" s="479"/>
      <c r="S34" s="479"/>
      <c r="T34" s="479"/>
      <c r="U34" s="479"/>
      <c r="V34" s="480"/>
      <c r="W34" s="451"/>
      <c r="X34" s="452"/>
      <c r="Y34" s="452"/>
      <c r="Z34" s="452"/>
      <c r="AA34" s="452"/>
      <c r="AB34" s="453"/>
      <c r="AC34" s="460"/>
      <c r="AD34" s="461"/>
      <c r="AE34" s="461"/>
      <c r="AF34" s="461"/>
      <c r="AG34" s="461"/>
      <c r="AH34" s="462"/>
      <c r="AI34" s="469"/>
      <c r="AJ34" s="470"/>
      <c r="AK34" s="470"/>
      <c r="AL34" s="470"/>
      <c r="AM34" s="470"/>
      <c r="AN34" s="471"/>
      <c r="AO34" s="58"/>
      <c r="AP34" s="58"/>
      <c r="AQ34" s="58"/>
      <c r="AR34" s="58"/>
      <c r="AS34" s="58"/>
      <c r="AT34" s="58"/>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row>
    <row r="35" spans="2:80" ht="15" customHeight="1" thickBot="1" x14ac:dyDescent="0.4">
      <c r="B35" s="1"/>
      <c r="C35" s="428"/>
      <c r="D35" s="428"/>
      <c r="E35" s="429"/>
      <c r="F35" s="377"/>
      <c r="G35" s="378"/>
      <c r="H35" s="378"/>
      <c r="I35" s="378"/>
      <c r="J35" s="379"/>
      <c r="K35" s="481"/>
      <c r="L35" s="482"/>
      <c r="M35" s="482"/>
      <c r="N35" s="482"/>
      <c r="O35" s="482"/>
      <c r="P35" s="483"/>
      <c r="Q35" s="481"/>
      <c r="R35" s="482"/>
      <c r="S35" s="482"/>
      <c r="T35" s="482"/>
      <c r="U35" s="482"/>
      <c r="V35" s="483"/>
      <c r="W35" s="454"/>
      <c r="X35" s="455"/>
      <c r="Y35" s="455"/>
      <c r="Z35" s="455"/>
      <c r="AA35" s="455"/>
      <c r="AB35" s="456"/>
      <c r="AC35" s="463"/>
      <c r="AD35" s="464"/>
      <c r="AE35" s="464"/>
      <c r="AF35" s="464"/>
      <c r="AG35" s="464"/>
      <c r="AH35" s="465"/>
      <c r="AI35" s="472"/>
      <c r="AJ35" s="473"/>
      <c r="AK35" s="473"/>
      <c r="AL35" s="473"/>
      <c r="AM35" s="473"/>
      <c r="AN35" s="474"/>
      <c r="AO35" s="58"/>
      <c r="AP35" s="58"/>
      <c r="AQ35" s="58"/>
      <c r="AR35" s="58"/>
      <c r="AS35" s="58"/>
      <c r="AT35" s="58"/>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row>
    <row r="36" spans="2:80" ht="15" customHeight="1" x14ac:dyDescent="0.35">
      <c r="B36" s="1"/>
      <c r="C36" s="58"/>
      <c r="D36" s="58"/>
      <c r="E36" s="58"/>
      <c r="F36" s="58"/>
      <c r="G36" s="58"/>
      <c r="H36" s="58"/>
      <c r="I36" s="58"/>
      <c r="J36" s="58"/>
      <c r="K36" s="371" t="s">
        <v>52</v>
      </c>
      <c r="L36" s="380"/>
      <c r="M36" s="380"/>
      <c r="N36" s="380"/>
      <c r="O36" s="380"/>
      <c r="P36" s="439"/>
      <c r="Q36" s="371" t="s">
        <v>53</v>
      </c>
      <c r="R36" s="380"/>
      <c r="S36" s="380"/>
      <c r="T36" s="380"/>
      <c r="U36" s="380"/>
      <c r="V36" s="439"/>
      <c r="W36" s="371" t="s">
        <v>54</v>
      </c>
      <c r="X36" s="380"/>
      <c r="Y36" s="380"/>
      <c r="Z36" s="380"/>
      <c r="AA36" s="380"/>
      <c r="AB36" s="439"/>
      <c r="AC36" s="371" t="s">
        <v>55</v>
      </c>
      <c r="AD36" s="380"/>
      <c r="AE36" s="380"/>
      <c r="AF36" s="380"/>
      <c r="AG36" s="380"/>
      <c r="AH36" s="439"/>
      <c r="AI36" s="371" t="s">
        <v>56</v>
      </c>
      <c r="AJ36" s="380"/>
      <c r="AK36" s="380"/>
      <c r="AL36" s="380"/>
      <c r="AM36" s="380"/>
      <c r="AN36" s="439"/>
      <c r="AO36" s="58"/>
      <c r="AP36" s="58"/>
      <c r="AQ36" s="58"/>
      <c r="AR36" s="58"/>
      <c r="AS36" s="58"/>
      <c r="AT36" s="58"/>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row>
    <row r="37" spans="2:80" ht="15" customHeight="1" x14ac:dyDescent="0.35">
      <c r="B37" s="1"/>
      <c r="C37" s="58"/>
      <c r="D37" s="58"/>
      <c r="E37" s="58"/>
      <c r="F37" s="58"/>
      <c r="G37" s="58"/>
      <c r="H37" s="58"/>
      <c r="I37" s="58"/>
      <c r="J37" s="58"/>
      <c r="K37" s="440"/>
      <c r="L37" s="441"/>
      <c r="M37" s="441"/>
      <c r="N37" s="441"/>
      <c r="O37" s="441"/>
      <c r="P37" s="442"/>
      <c r="Q37" s="440"/>
      <c r="R37" s="441"/>
      <c r="S37" s="441"/>
      <c r="T37" s="441"/>
      <c r="U37" s="441"/>
      <c r="V37" s="442"/>
      <c r="W37" s="440"/>
      <c r="X37" s="441"/>
      <c r="Y37" s="441"/>
      <c r="Z37" s="441"/>
      <c r="AA37" s="441"/>
      <c r="AB37" s="442"/>
      <c r="AC37" s="440"/>
      <c r="AD37" s="441"/>
      <c r="AE37" s="441"/>
      <c r="AF37" s="441"/>
      <c r="AG37" s="441"/>
      <c r="AH37" s="442"/>
      <c r="AI37" s="440"/>
      <c r="AJ37" s="441"/>
      <c r="AK37" s="441"/>
      <c r="AL37" s="441"/>
      <c r="AM37" s="441"/>
      <c r="AN37" s="442"/>
      <c r="AO37" s="58"/>
      <c r="AP37" s="58"/>
      <c r="AQ37" s="58"/>
      <c r="AR37" s="58"/>
      <c r="AS37" s="58"/>
      <c r="AT37" s="58"/>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row>
    <row r="38" spans="2:80" ht="15" customHeight="1" x14ac:dyDescent="0.35">
      <c r="B38" s="1"/>
      <c r="C38" s="58"/>
      <c r="D38" s="58"/>
      <c r="E38" s="58"/>
      <c r="F38" s="58"/>
      <c r="G38" s="58"/>
      <c r="H38" s="58"/>
      <c r="I38" s="58"/>
      <c r="J38" s="58"/>
      <c r="K38" s="440"/>
      <c r="L38" s="441"/>
      <c r="M38" s="441"/>
      <c r="N38" s="441"/>
      <c r="O38" s="441"/>
      <c r="P38" s="442"/>
      <c r="Q38" s="440"/>
      <c r="R38" s="441"/>
      <c r="S38" s="441"/>
      <c r="T38" s="441"/>
      <c r="U38" s="441"/>
      <c r="V38" s="442"/>
      <c r="W38" s="440"/>
      <c r="X38" s="441"/>
      <c r="Y38" s="441"/>
      <c r="Z38" s="441"/>
      <c r="AA38" s="441"/>
      <c r="AB38" s="442"/>
      <c r="AC38" s="440"/>
      <c r="AD38" s="441"/>
      <c r="AE38" s="441"/>
      <c r="AF38" s="441"/>
      <c r="AG38" s="441"/>
      <c r="AH38" s="442"/>
      <c r="AI38" s="440"/>
      <c r="AJ38" s="441"/>
      <c r="AK38" s="441"/>
      <c r="AL38" s="441"/>
      <c r="AM38" s="441"/>
      <c r="AN38" s="442"/>
      <c r="AO38" s="58"/>
      <c r="AP38" s="58"/>
      <c r="AQ38" s="58"/>
      <c r="AR38" s="58"/>
      <c r="AS38" s="58"/>
      <c r="AT38" s="58"/>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row>
    <row r="39" spans="2:80" ht="15" customHeight="1" x14ac:dyDescent="0.35">
      <c r="B39" s="1"/>
      <c r="C39" s="58"/>
      <c r="D39" s="58"/>
      <c r="E39" s="58"/>
      <c r="F39" s="58"/>
      <c r="G39" s="58"/>
      <c r="H39" s="58"/>
      <c r="I39" s="58"/>
      <c r="J39" s="58"/>
      <c r="K39" s="440"/>
      <c r="L39" s="441"/>
      <c r="M39" s="441"/>
      <c r="N39" s="441"/>
      <c r="O39" s="441"/>
      <c r="P39" s="442"/>
      <c r="Q39" s="440"/>
      <c r="R39" s="441"/>
      <c r="S39" s="441"/>
      <c r="T39" s="441"/>
      <c r="U39" s="441"/>
      <c r="V39" s="442"/>
      <c r="W39" s="440"/>
      <c r="X39" s="441"/>
      <c r="Y39" s="441"/>
      <c r="Z39" s="441"/>
      <c r="AA39" s="441"/>
      <c r="AB39" s="442"/>
      <c r="AC39" s="440"/>
      <c r="AD39" s="441"/>
      <c r="AE39" s="441"/>
      <c r="AF39" s="441"/>
      <c r="AG39" s="441"/>
      <c r="AH39" s="442"/>
      <c r="AI39" s="440"/>
      <c r="AJ39" s="441"/>
      <c r="AK39" s="441"/>
      <c r="AL39" s="441"/>
      <c r="AM39" s="441"/>
      <c r="AN39" s="442"/>
      <c r="AO39" s="58"/>
      <c r="AP39" s="58"/>
      <c r="AQ39" s="58"/>
      <c r="AR39" s="58"/>
      <c r="AS39" s="58"/>
      <c r="AT39" s="58"/>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row>
    <row r="40" spans="2:80" ht="15.75" customHeight="1" thickBot="1" x14ac:dyDescent="0.4">
      <c r="B40" s="1"/>
      <c r="C40" s="58"/>
      <c r="D40" s="58"/>
      <c r="E40" s="58"/>
      <c r="F40" s="58"/>
      <c r="G40" s="58"/>
      <c r="H40" s="58"/>
      <c r="I40" s="58"/>
      <c r="J40" s="58"/>
      <c r="K40" s="443"/>
      <c r="L40" s="444"/>
      <c r="M40" s="444"/>
      <c r="N40" s="444"/>
      <c r="O40" s="444"/>
      <c r="P40" s="445"/>
      <c r="Q40" s="443"/>
      <c r="R40" s="444"/>
      <c r="S40" s="444"/>
      <c r="T40" s="444"/>
      <c r="U40" s="444"/>
      <c r="V40" s="445"/>
      <c r="W40" s="443"/>
      <c r="X40" s="444"/>
      <c r="Y40" s="444"/>
      <c r="Z40" s="444"/>
      <c r="AA40" s="444"/>
      <c r="AB40" s="445"/>
      <c r="AC40" s="443"/>
      <c r="AD40" s="444"/>
      <c r="AE40" s="444"/>
      <c r="AF40" s="444"/>
      <c r="AG40" s="444"/>
      <c r="AH40" s="445"/>
      <c r="AI40" s="443"/>
      <c r="AJ40" s="444"/>
      <c r="AK40" s="444"/>
      <c r="AL40" s="444"/>
      <c r="AM40" s="444"/>
      <c r="AN40" s="445"/>
      <c r="AO40" s="58"/>
      <c r="AP40" s="58"/>
      <c r="AQ40" s="58"/>
      <c r="AR40" s="58"/>
      <c r="AS40" s="58"/>
      <c r="AT40" s="58"/>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row>
    <row r="41" spans="2:80" ht="15" customHeight="1" x14ac:dyDescent="0.35">
      <c r="B41" s="1"/>
      <c r="C41" s="58"/>
      <c r="D41" s="58"/>
      <c r="E41" s="58"/>
      <c r="F41" s="58"/>
      <c r="G41" s="58"/>
      <c r="H41" s="58"/>
      <c r="I41" s="58"/>
      <c r="J41" s="446"/>
      <c r="K41" s="446"/>
      <c r="L41" s="61"/>
      <c r="M41" s="61"/>
      <c r="N41" s="61"/>
      <c r="O41" s="61"/>
      <c r="P41" s="446"/>
      <c r="Q41" s="446"/>
      <c r="R41" s="61"/>
      <c r="S41" s="61"/>
      <c r="T41" s="61"/>
      <c r="U41" s="61"/>
      <c r="V41" s="446"/>
      <c r="W41" s="446"/>
      <c r="X41" s="61"/>
      <c r="Y41" s="61"/>
      <c r="Z41" s="61"/>
      <c r="AA41" s="61"/>
      <c r="AB41" s="446"/>
      <c r="AC41" s="446"/>
      <c r="AD41" s="61"/>
      <c r="AE41" s="61"/>
      <c r="AF41" s="61"/>
      <c r="AG41" s="61"/>
      <c r="AH41" s="447"/>
      <c r="AI41" s="447"/>
      <c r="AJ41" s="61"/>
      <c r="AK41" s="58"/>
      <c r="AL41" s="58"/>
      <c r="AM41" s="58"/>
      <c r="AN41" s="58"/>
      <c r="AO41" s="58"/>
      <c r="AP41" s="58"/>
      <c r="AQ41" s="58"/>
      <c r="AR41" s="58"/>
      <c r="AS41" s="58"/>
      <c r="AT41" s="58"/>
      <c r="AU41" s="1"/>
      <c r="AV41" s="1"/>
      <c r="AW41" s="1"/>
      <c r="AX41" s="1"/>
      <c r="AY41" s="1"/>
      <c r="AZ41" s="1"/>
      <c r="BA41" s="1"/>
      <c r="BB41" s="1"/>
      <c r="BC41" s="1"/>
      <c r="BD41" s="1"/>
      <c r="BE41" s="1"/>
      <c r="BF41" s="1"/>
      <c r="BG41" s="1"/>
      <c r="BH41" s="1"/>
    </row>
    <row r="42" spans="2:80" ht="15" customHeight="1" x14ac:dyDescent="0.25">
      <c r="B42" s="1"/>
      <c r="C42" s="60"/>
      <c r="D42" s="60"/>
      <c r="E42" s="60"/>
      <c r="F42" s="60"/>
      <c r="G42" s="60"/>
      <c r="H42" s="60"/>
      <c r="I42" s="60"/>
      <c r="AK42" s="60"/>
      <c r="AL42" s="60"/>
      <c r="AM42" s="60"/>
      <c r="AN42" s="60"/>
      <c r="AO42" s="60"/>
      <c r="AP42" s="60"/>
      <c r="AQ42" s="60"/>
      <c r="AR42" s="60"/>
      <c r="AS42" s="60"/>
      <c r="AT42" s="60"/>
      <c r="AU42" s="1"/>
      <c r="AV42" s="1"/>
      <c r="AW42" s="1"/>
      <c r="AX42" s="1"/>
      <c r="AY42" s="1"/>
      <c r="AZ42" s="1"/>
      <c r="BA42" s="1"/>
      <c r="BB42" s="1"/>
      <c r="BC42" s="1"/>
      <c r="BD42" s="1"/>
      <c r="BE42" s="1"/>
      <c r="BF42" s="1"/>
      <c r="BG42" s="1"/>
      <c r="BH42" s="1"/>
    </row>
    <row r="43" spans="2:80" ht="15" hidden="1" customHeight="1" x14ac:dyDescent="0.25">
      <c r="B43" s="1"/>
      <c r="C43" s="11"/>
      <c r="D43" s="11"/>
      <c r="E43" s="11"/>
      <c r="F43" s="11"/>
      <c r="G43" s="11"/>
      <c r="H43" s="11"/>
      <c r="I43" s="11"/>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11"/>
      <c r="AL43" s="11"/>
      <c r="AM43" s="11"/>
      <c r="AN43" s="11"/>
      <c r="AO43" s="11"/>
      <c r="AP43" s="11"/>
      <c r="AQ43" s="11"/>
      <c r="AR43" s="11"/>
      <c r="AS43" s="11"/>
      <c r="AT43" s="11"/>
      <c r="AU43" s="1"/>
      <c r="AV43" s="1"/>
      <c r="AW43" s="1"/>
      <c r="AX43" s="1"/>
      <c r="AY43" s="1"/>
      <c r="AZ43" s="1"/>
      <c r="BA43" s="1"/>
      <c r="BB43" s="1"/>
      <c r="BC43" s="1"/>
      <c r="BD43" s="1"/>
      <c r="BE43" s="1"/>
      <c r="BF43" s="1"/>
      <c r="BG43" s="1"/>
      <c r="BH43" s="1"/>
    </row>
    <row r="44" spans="2:80" hidden="1" x14ac:dyDescent="0.25">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row>
    <row r="45" spans="2:80" hidden="1" x14ac:dyDescent="0.25">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row>
    <row r="46" spans="2:80" hidden="1" x14ac:dyDescent="0.25">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row>
    <row r="47" spans="2:80" hidden="1" x14ac:dyDescent="0.2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row>
    <row r="48" spans="2:80" hidden="1" x14ac:dyDescent="0.25">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row>
    <row r="49" spans="2:60" hidden="1" x14ac:dyDescent="0.25">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row>
    <row r="50" spans="2:60" hidden="1" x14ac:dyDescent="0.25">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row>
    <row r="51" spans="2:60" hidden="1" x14ac:dyDescent="0.25">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row>
    <row r="52" spans="2:60" hidden="1" x14ac:dyDescent="0.2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row>
    <row r="53" spans="2:60" hidden="1" x14ac:dyDescent="0.25">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row>
    <row r="54" spans="2:60" hidden="1" x14ac:dyDescent="0.25">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row>
    <row r="55" spans="2:60" hidden="1" x14ac:dyDescent="0.25">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row>
    <row r="56" spans="2:60" hidden="1" x14ac:dyDescent="0.25">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row>
    <row r="57" spans="2:60" hidden="1" x14ac:dyDescent="0.25">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row>
    <row r="58" spans="2:60" hidden="1" x14ac:dyDescent="0.25">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row>
    <row r="59" spans="2:60" hidden="1" x14ac:dyDescent="0.25">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row>
    <row r="60" spans="2:60" hidden="1" x14ac:dyDescent="0.25">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row>
    <row r="61" spans="2:60" hidden="1" x14ac:dyDescent="0.25">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row>
    <row r="62" spans="2:60" hidden="1" x14ac:dyDescent="0.25">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2:60" hidden="1" x14ac:dyDescent="0.2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row>
    <row r="64" spans="2:60" hidden="1" x14ac:dyDescent="0.25">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row>
    <row r="65" spans="2:60" hidden="1" x14ac:dyDescent="0.25">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2:60" hidden="1" x14ac:dyDescent="0.25">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2:60" hidden="1" x14ac:dyDescent="0.25">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2:60" hidden="1" x14ac:dyDescent="0.25">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2:60" hidden="1" x14ac:dyDescent="0.25">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2:60" hidden="1" x14ac:dyDescent="0.25">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2:60" hidden="1" x14ac:dyDescent="0.25">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2:60" hidden="1" x14ac:dyDescent="0.25">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2:60" hidden="1" x14ac:dyDescent="0.25">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2:60" hidden="1" x14ac:dyDescent="0.25">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2:60" hidden="1" x14ac:dyDescent="0.25">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2:60" hidden="1" x14ac:dyDescent="0.25">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2:60" hidden="1" x14ac:dyDescent="0.25">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2:60" hidden="1" x14ac:dyDescent="0.25">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2:60" hidden="1" x14ac:dyDescent="0.25">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2:60" hidden="1" x14ac:dyDescent="0.2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2:60" hidden="1" x14ac:dyDescent="0.25">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2:60" hidden="1" x14ac:dyDescent="0.25">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2:60" hidden="1" x14ac:dyDescent="0.25">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2:60" hidden="1" x14ac:dyDescent="0.25">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2:60" hidden="1" x14ac:dyDescent="0.25">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2:60" hidden="1" x14ac:dyDescent="0.25">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2:60" hidden="1" x14ac:dyDescent="0.25">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2:60" hidden="1" x14ac:dyDescent="0.25">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2:60" hidden="1" x14ac:dyDescent="0.25">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2:60" hidden="1" x14ac:dyDescent="0.25">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2:60" hidden="1" x14ac:dyDescent="0.25">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2:60" hidden="1"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2:60" hidden="1" x14ac:dyDescent="0.25">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2:60" hidden="1" x14ac:dyDescent="0.25">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2:60" hidden="1" x14ac:dyDescent="0.25">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2:60" hidden="1" x14ac:dyDescent="0.25">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2:60" hidden="1" x14ac:dyDescent="0.25">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2:60" hidden="1" x14ac:dyDescent="0.25">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2:60" hidden="1" x14ac:dyDescent="0.25">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2:60" hidden="1" x14ac:dyDescent="0.25">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2:60" hidden="1" x14ac:dyDescent="0.25">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2:60" hidden="1" x14ac:dyDescent="0.25">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2:60" hidden="1" x14ac:dyDescent="0.25">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2:60" hidden="1" x14ac:dyDescent="0.2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2:60" hidden="1" x14ac:dyDescent="0.2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2:60" hidden="1" x14ac:dyDescent="0.2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2:60" hidden="1" x14ac:dyDescent="0.2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2:60" hidden="1" x14ac:dyDescent="0.2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2:60" hidden="1" x14ac:dyDescent="0.2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2:60" hidden="1" x14ac:dyDescent="0.2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2:60" hidden="1" x14ac:dyDescent="0.2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2:60" hidden="1" x14ac:dyDescent="0.2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2:60" hidden="1" x14ac:dyDescent="0.2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2:60" hidden="1" x14ac:dyDescent="0.2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2:60" hidden="1" x14ac:dyDescent="0.2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2:60" hidden="1" x14ac:dyDescent="0.2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2:60" hidden="1" x14ac:dyDescent="0.2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2:60" hidden="1" x14ac:dyDescent="0.2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2:60" hidden="1" x14ac:dyDescent="0.2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2:60" hidden="1" x14ac:dyDescent="0.2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2:60" hidden="1" x14ac:dyDescent="0.25">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2:60" hidden="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2:60" hidden="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2:60" hidden="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2:60" hidden="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2:60" hidden="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2:60" hidden="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2:60" hidden="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2:60" hidden="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2:60" hidden="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2:60" hidden="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2:60" hidden="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2:60" hidden="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2:60" hidden="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2:60" hidden="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2:60" hidden="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2:60" hidden="1" x14ac:dyDescent="0.25">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2:60" hidden="1" x14ac:dyDescent="0.25">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2:60" hidden="1" x14ac:dyDescent="0.25">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2:60" hidden="1" x14ac:dyDescent="0.25">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2:60" hidden="1" x14ac:dyDescent="0.25">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2:60" hidden="1" x14ac:dyDescent="0.25">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2:60" hidden="1" x14ac:dyDescent="0.25">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2:60" hidden="1" x14ac:dyDescent="0.25">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2:60" hidden="1" x14ac:dyDescent="0.25">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2:60" hidden="1" x14ac:dyDescent="0.25">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2:60" hidden="1" x14ac:dyDescent="0.25">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2:60" hidden="1" x14ac:dyDescent="0.25">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2:60" hidden="1" x14ac:dyDescent="0.25">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2:60" hidden="1" x14ac:dyDescent="0.25">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2:60" hidden="1" x14ac:dyDescent="0.25">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2:60" hidden="1" x14ac:dyDescent="0.25">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2:60" hidden="1" x14ac:dyDescent="0.25">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2:60" hidden="1" x14ac:dyDescent="0.25">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2:60" hidden="1" x14ac:dyDescent="0.25">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2:60" hidden="1" x14ac:dyDescent="0.2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2:60" hidden="1" x14ac:dyDescent="0.25">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2:60" hidden="1" x14ac:dyDescent="0.25">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2:60" hidden="1" x14ac:dyDescent="0.2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2:60" hidden="1" x14ac:dyDescent="0.2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2:60" hidden="1" x14ac:dyDescent="0.25">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2:60" hidden="1" x14ac:dyDescent="0.25">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2:60" hidden="1" x14ac:dyDescent="0.25">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2:60" hidden="1" x14ac:dyDescent="0.25">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2:60" hidden="1" x14ac:dyDescent="0.25">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2:60" hidden="1" x14ac:dyDescent="0.25">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2:60" hidden="1" x14ac:dyDescent="0.25">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2:60" hidden="1" x14ac:dyDescent="0.25">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2:60" hidden="1" x14ac:dyDescent="0.25">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2:60" hidden="1" x14ac:dyDescent="0.25">
      <c r="B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2:60" hidden="1" x14ac:dyDescent="0.25">
      <c r="B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2:60" hidden="1" x14ac:dyDescent="0.25">
      <c r="B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2:60" hidden="1" x14ac:dyDescent="0.25">
      <c r="B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2:60" hidden="1" x14ac:dyDescent="0.25">
      <c r="B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2:60" hidden="1" x14ac:dyDescent="0.25">
      <c r="B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2:60" hidden="1" x14ac:dyDescent="0.25">
      <c r="B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2:60" hidden="1" x14ac:dyDescent="0.25">
      <c r="B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2:60" hidden="1" x14ac:dyDescent="0.25">
      <c r="B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2:60" hidden="1" x14ac:dyDescent="0.25">
      <c r="B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2:60" hidden="1" x14ac:dyDescent="0.25">
      <c r="B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2:60" hidden="1" x14ac:dyDescent="0.25">
      <c r="B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2:60" hidden="1" x14ac:dyDescent="0.25">
      <c r="B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2:60" hidden="1" x14ac:dyDescent="0.25">
      <c r="B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2:60" hidden="1" x14ac:dyDescent="0.25">
      <c r="B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2:60" hidden="1" x14ac:dyDescent="0.25">
      <c r="B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2:60" hidden="1" x14ac:dyDescent="0.25">
      <c r="B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2:60" hidden="1" x14ac:dyDescent="0.25">
      <c r="B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2:60" hidden="1" x14ac:dyDescent="0.25">
      <c r="B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2:60" hidden="1" x14ac:dyDescent="0.25">
      <c r="B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2:60" hidden="1" x14ac:dyDescent="0.25">
      <c r="B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2:60" hidden="1" x14ac:dyDescent="0.25">
      <c r="B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2:60" hidden="1" x14ac:dyDescent="0.25">
      <c r="B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2:60" hidden="1" x14ac:dyDescent="0.25">
      <c r="B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2:60" hidden="1" x14ac:dyDescent="0.25">
      <c r="B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2:60" hidden="1" x14ac:dyDescent="0.25">
      <c r="B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2:60" hidden="1" x14ac:dyDescent="0.25">
      <c r="B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2:60" hidden="1" x14ac:dyDescent="0.25">
      <c r="B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2:60" hidden="1" x14ac:dyDescent="0.25">
      <c r="B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2:60" hidden="1" x14ac:dyDescent="0.25">
      <c r="B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2:60" hidden="1" x14ac:dyDescent="0.25">
      <c r="B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2:60" hidden="1" x14ac:dyDescent="0.25">
      <c r="B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2:60" hidden="1" x14ac:dyDescent="0.25">
      <c r="B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2:60" hidden="1" x14ac:dyDescent="0.25">
      <c r="B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2:60" hidden="1" x14ac:dyDescent="0.25">
      <c r="B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2:60" hidden="1" x14ac:dyDescent="0.25">
      <c r="B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2:60" hidden="1" x14ac:dyDescent="0.25">
      <c r="B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2:60" hidden="1" x14ac:dyDescent="0.25">
      <c r="B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2:60" hidden="1" x14ac:dyDescent="0.25">
      <c r="B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2:60" hidden="1" x14ac:dyDescent="0.25">
      <c r="B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2:60" hidden="1" x14ac:dyDescent="0.25">
      <c r="B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2:60" hidden="1" x14ac:dyDescent="0.25">
      <c r="B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2:60" hidden="1" x14ac:dyDescent="0.25">
      <c r="B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2:60" hidden="1" x14ac:dyDescent="0.25">
      <c r="B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2:60" hidden="1" x14ac:dyDescent="0.25">
      <c r="B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2:60" hidden="1" x14ac:dyDescent="0.25">
      <c r="B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2:60" hidden="1" x14ac:dyDescent="0.25">
      <c r="B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2:60" hidden="1" x14ac:dyDescent="0.25">
      <c r="B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2:60" hidden="1" x14ac:dyDescent="0.25">
      <c r="B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2:60" hidden="1" x14ac:dyDescent="0.25">
      <c r="B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2:60" hidden="1" x14ac:dyDescent="0.25">
      <c r="B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2:60" hidden="1" x14ac:dyDescent="0.25">
      <c r="B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2:60" hidden="1" x14ac:dyDescent="0.25">
      <c r="B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2:60" hidden="1" x14ac:dyDescent="0.25">
      <c r="B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2:60" hidden="1" x14ac:dyDescent="0.25">
      <c r="B224" s="1"/>
    </row>
    <row r="225" spans="2:2" hidden="1" x14ac:dyDescent="0.25">
      <c r="B225" s="1"/>
    </row>
    <row r="226" spans="2:2" hidden="1" x14ac:dyDescent="0.25">
      <c r="B226" s="1"/>
    </row>
    <row r="227" spans="2:2" hidden="1" x14ac:dyDescent="0.25">
      <c r="B227" s="1"/>
    </row>
  </sheetData>
  <sheetProtection algorithmName="SHA-512" hashValue="c31ArWQWDXS6rV76LZeimzEnSldWl1OX0qwT9Wstw4bMUmbRmmceXv5b14w/8NhJlEPV1mzLb5d2SPEtN3/0CQ==" saltValue="hb+8nC749a9qy3o7ETrMqQ==" spinCount="100000" sheet="1" selectLockedCells="1" selectUnlockedCells="1"/>
  <mergeCells count="47">
    <mergeCell ref="K30:P35"/>
    <mergeCell ref="Q30:V35"/>
    <mergeCell ref="W30:AB35"/>
    <mergeCell ref="AC30:AH35"/>
    <mergeCell ref="AI30:AN35"/>
    <mergeCell ref="K18:P23"/>
    <mergeCell ref="Q18:V23"/>
    <mergeCell ref="W18:AB23"/>
    <mergeCell ref="AC18:AH23"/>
    <mergeCell ref="AI18:AN23"/>
    <mergeCell ref="K24:P29"/>
    <mergeCell ref="Q24:V29"/>
    <mergeCell ref="W24:AB29"/>
    <mergeCell ref="AC24:AH29"/>
    <mergeCell ref="AI24:AN29"/>
    <mergeCell ref="AI12:AN17"/>
    <mergeCell ref="K6:P11"/>
    <mergeCell ref="Q6:V11"/>
    <mergeCell ref="W6:AB11"/>
    <mergeCell ref="AC6:AH11"/>
    <mergeCell ref="AI6:AN11"/>
    <mergeCell ref="F24:J29"/>
    <mergeCell ref="AP24:AT29"/>
    <mergeCell ref="F30:J35"/>
    <mergeCell ref="C2:J4"/>
    <mergeCell ref="K2:AN4"/>
    <mergeCell ref="C6:E35"/>
    <mergeCell ref="F6:J11"/>
    <mergeCell ref="AP6:AT11"/>
    <mergeCell ref="F12:J17"/>
    <mergeCell ref="AP12:AT17"/>
    <mergeCell ref="F18:J23"/>
    <mergeCell ref="AP18:AT23"/>
    <mergeCell ref="K12:P17"/>
    <mergeCell ref="Q12:V17"/>
    <mergeCell ref="W12:AB17"/>
    <mergeCell ref="AC12:AH17"/>
    <mergeCell ref="J41:K41"/>
    <mergeCell ref="P41:Q41"/>
    <mergeCell ref="V41:W41"/>
    <mergeCell ref="AB41:AC41"/>
    <mergeCell ref="AH41:AI41"/>
    <mergeCell ref="K36:P40"/>
    <mergeCell ref="Q36:V40"/>
    <mergeCell ref="W36:AB40"/>
    <mergeCell ref="AC36:AH40"/>
    <mergeCell ref="AI36:AN40"/>
  </mergeCells>
  <pageMargins left="0.7" right="0.7" top="0.75" bottom="0.75" header="0.3" footer="0.3"/>
  <pageSetup paperSize="9" scale="37" orientation="portrait" r:id="rId1"/>
  <colBreaks count="1" manualBreakCount="1">
    <brk id="4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tabColor rgb="FF00B0F0"/>
  </sheetPr>
  <dimension ref="A1:AL33"/>
  <sheetViews>
    <sheetView showGridLines="0" workbookViewId="0"/>
  </sheetViews>
  <sheetFormatPr baseColWidth="10" defaultColWidth="0" defaultRowHeight="15" zeroHeight="1" x14ac:dyDescent="0.25"/>
  <cols>
    <col min="1" max="1" width="11.42578125" customWidth="1"/>
    <col min="2" max="2" width="18.85546875" customWidth="1"/>
    <col min="3" max="3" width="75.28515625" customWidth="1"/>
    <col min="4" max="4" width="17.5703125" customWidth="1"/>
    <col min="5" max="6" width="11.42578125" hidden="1" customWidth="1"/>
    <col min="7" max="38" width="0" hidden="1" customWidth="1"/>
    <col min="39" max="16384" width="11.42578125" hidden="1"/>
  </cols>
  <sheetData>
    <row r="1" spans="1:37" ht="21.75" thickTop="1" thickBot="1" x14ac:dyDescent="0.3">
      <c r="B1" s="484" t="s">
        <v>130</v>
      </c>
      <c r="C1" s="484"/>
      <c r="D1" s="484"/>
      <c r="E1" s="1"/>
      <c r="G1" s="1"/>
      <c r="H1" s="1"/>
      <c r="I1" s="1"/>
      <c r="J1" s="1"/>
      <c r="K1" s="1"/>
      <c r="L1" s="1"/>
      <c r="M1" s="1"/>
      <c r="N1" s="1"/>
      <c r="O1" s="1"/>
      <c r="P1" s="1"/>
      <c r="Q1" s="1"/>
      <c r="R1" s="1"/>
      <c r="S1" s="1"/>
      <c r="T1" s="1"/>
      <c r="U1" s="1"/>
      <c r="V1" s="1"/>
      <c r="W1" s="1"/>
      <c r="X1" s="1"/>
      <c r="Y1" s="1"/>
      <c r="Z1" s="1"/>
      <c r="AA1" s="1"/>
      <c r="AB1" s="1"/>
      <c r="AC1" s="1"/>
      <c r="AD1" s="1"/>
      <c r="AE1" s="1"/>
    </row>
    <row r="2" spans="1:37" ht="27" thickTop="1" thickBot="1" x14ac:dyDescent="0.3">
      <c r="B2" s="53"/>
      <c r="C2" s="50" t="s">
        <v>131</v>
      </c>
      <c r="D2" s="50" t="s">
        <v>42</v>
      </c>
      <c r="E2" s="1"/>
      <c r="G2" s="1"/>
      <c r="H2" s="1"/>
      <c r="I2" s="1"/>
      <c r="J2" s="1"/>
      <c r="K2" s="1"/>
      <c r="L2" s="1"/>
      <c r="M2" s="1"/>
      <c r="N2" s="1"/>
      <c r="O2" s="1"/>
      <c r="P2" s="1"/>
      <c r="Q2" s="1"/>
      <c r="R2" s="1"/>
      <c r="S2" s="1"/>
      <c r="T2" s="1"/>
      <c r="U2" s="1"/>
      <c r="V2" s="1"/>
      <c r="W2" s="1"/>
      <c r="X2" s="1"/>
      <c r="Y2" s="1"/>
      <c r="Z2" s="1"/>
      <c r="AA2" s="1"/>
      <c r="AB2" s="1"/>
      <c r="AC2" s="1"/>
      <c r="AD2" s="1"/>
      <c r="AE2" s="1"/>
    </row>
    <row r="3" spans="1:37" ht="69" customHeight="1" thickTop="1" thickBot="1" x14ac:dyDescent="0.3">
      <c r="A3" s="64"/>
      <c r="B3" s="51" t="s">
        <v>58</v>
      </c>
      <c r="C3" s="52" t="s">
        <v>108</v>
      </c>
      <c r="D3" s="53">
        <v>0.2</v>
      </c>
      <c r="E3" s="1"/>
      <c r="G3" s="1"/>
      <c r="H3" s="1"/>
      <c r="I3" s="1"/>
      <c r="J3" s="1"/>
      <c r="K3" s="1"/>
      <c r="L3" s="1"/>
      <c r="M3" s="1"/>
      <c r="N3" s="1"/>
      <c r="O3" s="1"/>
      <c r="P3" s="1"/>
      <c r="Q3" s="1"/>
      <c r="R3" s="1"/>
      <c r="S3" s="1"/>
      <c r="T3" s="1"/>
      <c r="U3" s="1"/>
      <c r="V3" s="1"/>
      <c r="W3" s="1"/>
      <c r="X3" s="1"/>
      <c r="Y3" s="1"/>
      <c r="Z3" s="1"/>
      <c r="AA3" s="1"/>
      <c r="AB3" s="1"/>
      <c r="AC3" s="1"/>
      <c r="AD3" s="1"/>
      <c r="AE3" s="1"/>
    </row>
    <row r="4" spans="1:37" ht="69" customHeight="1" thickTop="1" thickBot="1" x14ac:dyDescent="0.3">
      <c r="A4" s="64"/>
      <c r="B4" s="54" t="s">
        <v>59</v>
      </c>
      <c r="C4" s="52" t="s">
        <v>109</v>
      </c>
      <c r="D4" s="53">
        <v>0.4</v>
      </c>
      <c r="E4" s="1"/>
      <c r="G4" s="1"/>
      <c r="H4" s="1"/>
      <c r="I4" s="1"/>
      <c r="J4" s="1"/>
      <c r="K4" s="1"/>
      <c r="L4" s="1"/>
      <c r="M4" s="1"/>
      <c r="N4" s="1"/>
      <c r="O4" s="1"/>
      <c r="P4" s="1"/>
      <c r="Q4" s="1"/>
      <c r="R4" s="1"/>
      <c r="S4" s="1"/>
      <c r="T4" s="1"/>
      <c r="U4" s="1"/>
      <c r="V4" s="1"/>
      <c r="W4" s="1"/>
      <c r="X4" s="1"/>
      <c r="Y4" s="1"/>
      <c r="Z4" s="1"/>
      <c r="AA4" s="1"/>
      <c r="AB4" s="1"/>
      <c r="AC4" s="1"/>
      <c r="AD4" s="1"/>
      <c r="AE4" s="1"/>
    </row>
    <row r="5" spans="1:37" ht="69" customHeight="1" thickTop="1" thickBot="1" x14ac:dyDescent="0.3">
      <c r="A5" s="64"/>
      <c r="B5" s="55" t="s">
        <v>60</v>
      </c>
      <c r="C5" s="52" t="s">
        <v>110</v>
      </c>
      <c r="D5" s="53">
        <v>0.6</v>
      </c>
      <c r="E5" s="1"/>
      <c r="G5" s="1"/>
      <c r="H5" s="1"/>
      <c r="I5" s="1"/>
      <c r="J5" s="1"/>
      <c r="K5" s="1"/>
      <c r="L5" s="1"/>
      <c r="M5" s="1"/>
      <c r="N5" s="1"/>
      <c r="O5" s="1"/>
      <c r="P5" s="1"/>
      <c r="Q5" s="1"/>
      <c r="R5" s="1"/>
      <c r="S5" s="1"/>
      <c r="T5" s="1"/>
      <c r="U5" s="1"/>
      <c r="V5" s="1"/>
      <c r="W5" s="1"/>
      <c r="X5" s="1"/>
      <c r="Y5" s="1"/>
      <c r="Z5" s="1"/>
      <c r="AA5" s="1"/>
      <c r="AB5" s="1"/>
      <c r="AC5" s="1"/>
      <c r="AD5" s="1"/>
      <c r="AE5" s="1"/>
    </row>
    <row r="6" spans="1:37" ht="69" customHeight="1" thickTop="1" thickBot="1" x14ac:dyDescent="0.3">
      <c r="A6" s="64"/>
      <c r="B6" s="56" t="s">
        <v>61</v>
      </c>
      <c r="C6" s="52" t="s">
        <v>111</v>
      </c>
      <c r="D6" s="53">
        <v>0.8</v>
      </c>
      <c r="E6" s="1"/>
      <c r="G6" s="1"/>
      <c r="H6" s="1"/>
      <c r="I6" s="1"/>
      <c r="J6" s="1"/>
      <c r="K6" s="1"/>
      <c r="L6" s="1"/>
      <c r="M6" s="1"/>
      <c r="N6" s="1"/>
      <c r="O6" s="1"/>
      <c r="P6" s="1"/>
      <c r="Q6" s="1"/>
      <c r="R6" s="1"/>
      <c r="S6" s="1"/>
      <c r="T6" s="1"/>
      <c r="U6" s="1"/>
      <c r="V6" s="1"/>
      <c r="W6" s="1"/>
      <c r="X6" s="1"/>
      <c r="Y6" s="1"/>
      <c r="Z6" s="1"/>
      <c r="AA6" s="1"/>
      <c r="AB6" s="1"/>
      <c r="AC6" s="1"/>
      <c r="AD6" s="1"/>
      <c r="AE6" s="1"/>
    </row>
    <row r="7" spans="1:37" ht="69" customHeight="1" thickTop="1" thickBot="1" x14ac:dyDescent="0.3">
      <c r="A7" s="64"/>
      <c r="B7" s="57" t="s">
        <v>62</v>
      </c>
      <c r="C7" s="52" t="s">
        <v>112</v>
      </c>
      <c r="D7" s="53">
        <v>1</v>
      </c>
      <c r="E7" s="1"/>
      <c r="G7" s="1"/>
      <c r="H7" s="1"/>
      <c r="I7" s="1"/>
      <c r="J7" s="1"/>
      <c r="K7" s="1"/>
      <c r="L7" s="1"/>
      <c r="M7" s="1"/>
      <c r="N7" s="1"/>
      <c r="O7" s="1"/>
      <c r="P7" s="1"/>
      <c r="Q7" s="1"/>
      <c r="R7" s="1"/>
      <c r="S7" s="1"/>
      <c r="T7" s="1"/>
      <c r="U7" s="1"/>
      <c r="V7" s="1"/>
      <c r="W7" s="1"/>
      <c r="X7" s="1"/>
      <c r="Y7" s="1"/>
      <c r="Z7" s="1"/>
      <c r="AA7" s="1"/>
      <c r="AB7" s="1"/>
      <c r="AC7" s="1"/>
      <c r="AD7" s="1"/>
      <c r="AE7" s="1"/>
    </row>
    <row r="8" spans="1:37" ht="15.75" hidden="1" thickTop="1" x14ac:dyDescent="0.25">
      <c r="B8" s="12"/>
      <c r="C8" s="12"/>
      <c r="D8" s="12"/>
      <c r="E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row>
    <row r="9" spans="1:37" ht="16.5" hidden="1" x14ac:dyDescent="0.25">
      <c r="B9" s="13"/>
      <c r="C9" s="12"/>
      <c r="D9" s="12"/>
      <c r="E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row>
    <row r="10" spans="1:37" hidden="1" x14ac:dyDescent="0.25">
      <c r="B10" s="12"/>
      <c r="C10" s="12"/>
      <c r="D10" s="12"/>
      <c r="E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row>
    <row r="11" spans="1:37" hidden="1" x14ac:dyDescent="0.25">
      <c r="B11" s="12"/>
      <c r="C11" s="12"/>
      <c r="D11" s="12"/>
      <c r="E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hidden="1" x14ac:dyDescent="0.25">
      <c r="B12" s="12"/>
      <c r="C12" s="12"/>
      <c r="D12" s="12"/>
      <c r="E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row>
    <row r="13" spans="1:37" hidden="1" x14ac:dyDescent="0.25">
      <c r="B13" s="12"/>
      <c r="C13" s="12"/>
      <c r="D13" s="12"/>
      <c r="E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row>
    <row r="14" spans="1:37" hidden="1" x14ac:dyDescent="0.25">
      <c r="B14" s="12"/>
      <c r="C14" s="12"/>
      <c r="D14" s="12"/>
      <c r="E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row>
    <row r="15" spans="1:37" hidden="1" x14ac:dyDescent="0.25">
      <c r="B15" s="12"/>
      <c r="C15" s="12"/>
      <c r="D15" s="12"/>
      <c r="E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row>
    <row r="16" spans="1:37" hidden="1" x14ac:dyDescent="0.25">
      <c r="B16" s="12"/>
      <c r="C16" s="12"/>
      <c r="D16" s="12"/>
      <c r="E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row>
    <row r="17" spans="2:37" hidden="1" x14ac:dyDescent="0.25">
      <c r="B17" s="12"/>
      <c r="C17" s="12"/>
      <c r="D17" s="12"/>
      <c r="E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row>
    <row r="18" spans="2:37" hidden="1" x14ac:dyDescent="0.25">
      <c r="B18" s="1"/>
      <c r="C18" s="1"/>
      <c r="D18" s="1"/>
      <c r="E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row>
    <row r="19" spans="2:37" hidden="1" x14ac:dyDescent="0.25">
      <c r="B19" s="1"/>
      <c r="C19" s="1"/>
      <c r="D19" s="1"/>
      <c r="E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row>
    <row r="20" spans="2:37" hidden="1" x14ac:dyDescent="0.25">
      <c r="B20" s="1"/>
      <c r="C20" s="1"/>
      <c r="D20" s="1"/>
      <c r="E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row>
    <row r="21" spans="2:37" hidden="1" x14ac:dyDescent="0.25">
      <c r="B21" s="1"/>
      <c r="C21" s="1"/>
      <c r="D21" s="1"/>
      <c r="E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row>
    <row r="22" spans="2:37" hidden="1" x14ac:dyDescent="0.25">
      <c r="B22" s="1"/>
      <c r="C22" s="1"/>
      <c r="D22" s="1"/>
      <c r="E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row>
    <row r="23" spans="2:37" hidden="1" x14ac:dyDescent="0.25">
      <c r="B23" s="1"/>
      <c r="C23" s="1"/>
      <c r="D23" s="1"/>
      <c r="E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2:37" hidden="1" x14ac:dyDescent="0.25">
      <c r="B24" s="1"/>
      <c r="C24" s="1"/>
      <c r="D24" s="1"/>
      <c r="E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2:37" hidden="1" x14ac:dyDescent="0.25">
      <c r="B25" s="1"/>
      <c r="C25" s="1"/>
      <c r="D25" s="1"/>
      <c r="E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2:37" hidden="1" x14ac:dyDescent="0.25">
      <c r="B26" s="1"/>
      <c r="C26" s="1"/>
      <c r="D26" s="1"/>
      <c r="E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2:37" hidden="1" x14ac:dyDescent="0.25">
      <c r="B27" s="1"/>
      <c r="C27" s="1"/>
      <c r="D27" s="1"/>
      <c r="E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2:37" hidden="1" x14ac:dyDescent="0.25">
      <c r="B28" s="1"/>
      <c r="C28" s="1"/>
      <c r="D28" s="1"/>
      <c r="E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2:37" hidden="1" x14ac:dyDescent="0.25">
      <c r="B29" s="1"/>
      <c r="C29" s="1"/>
      <c r="D29" s="1"/>
      <c r="E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2:37" hidden="1" x14ac:dyDescent="0.25">
      <c r="B30" s="1"/>
      <c r="C30" s="1"/>
      <c r="D30" s="1"/>
      <c r="E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2:37" hidden="1" x14ac:dyDescent="0.25">
      <c r="B31" s="1"/>
      <c r="C31" s="1"/>
      <c r="D31" s="1"/>
      <c r="E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row>
    <row r="32" spans="2:37" hidden="1" x14ac:dyDescent="0.25">
      <c r="E32" s="1"/>
      <c r="G32" s="1"/>
      <c r="H32" s="1"/>
      <c r="I32" s="1"/>
      <c r="J32" s="1"/>
      <c r="K32" s="1"/>
      <c r="L32" s="1"/>
      <c r="M32" s="1"/>
      <c r="N32" s="1"/>
      <c r="O32" s="1"/>
      <c r="P32" s="1"/>
      <c r="Q32" s="1"/>
      <c r="R32" s="1"/>
      <c r="S32" s="1"/>
      <c r="T32" s="1"/>
      <c r="U32" s="1"/>
      <c r="V32" s="1"/>
      <c r="W32" s="1"/>
      <c r="X32" s="1"/>
      <c r="Y32" s="1"/>
      <c r="Z32" s="1"/>
      <c r="AA32" s="1"/>
      <c r="AB32" s="1"/>
      <c r="AC32" s="1"/>
      <c r="AD32" s="1"/>
      <c r="AE32" s="1"/>
    </row>
    <row r="33" spans="5:31" hidden="1" x14ac:dyDescent="0.25">
      <c r="E33" s="1"/>
      <c r="G33" s="1"/>
      <c r="H33" s="1"/>
      <c r="I33" s="1"/>
      <c r="J33" s="1"/>
      <c r="K33" s="1"/>
      <c r="L33" s="1"/>
      <c r="M33" s="1"/>
      <c r="N33" s="1"/>
      <c r="O33" s="1"/>
      <c r="P33" s="1"/>
      <c r="Q33" s="1"/>
      <c r="R33" s="1"/>
      <c r="S33" s="1"/>
      <c r="T33" s="1"/>
      <c r="U33" s="1"/>
      <c r="V33" s="1"/>
      <c r="W33" s="1"/>
      <c r="X33" s="1"/>
      <c r="Y33" s="1"/>
      <c r="Z33" s="1"/>
      <c r="AA33" s="1"/>
      <c r="AB33" s="1"/>
      <c r="AC33" s="1"/>
      <c r="AD33" s="1"/>
      <c r="AE33" s="1"/>
    </row>
  </sheetData>
  <sheetProtection algorithmName="SHA-512" hashValue="mgccC4p+HdX/Fu6p9YdGZW4rmYYNhBmiKi2L6iOXFS+rXUSdL52XYnle4SJ4FbVu7VZhwcqLoXg6j6d7MN4pUw==" saltValue="HLJ0dN+QReWjKZ79sxuhSg==" spinCount="100000" sheet="1" objects="1" scenarios="1" selectLockedCells="1" selectUnlockedCells="1"/>
  <mergeCells count="1">
    <mergeCell ref="B1:D1"/>
  </mergeCells>
  <pageMargins left="0.7" right="0.7" top="0.75" bottom="0.75" header="0.3" footer="0.3"/>
  <pageSetup scale="7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9"/>
  </sheetPr>
  <dimension ref="A1:W9"/>
  <sheetViews>
    <sheetView showGridLines="0" showRowColHeaders="0" workbookViewId="0"/>
  </sheetViews>
  <sheetFormatPr baseColWidth="10" defaultColWidth="0" defaultRowHeight="15" zeroHeight="1" x14ac:dyDescent="0.25"/>
  <cols>
    <col min="1" max="1" width="11.42578125" customWidth="1"/>
    <col min="2" max="2" width="30.42578125" customWidth="1"/>
    <col min="3" max="3" width="51.28515625" customWidth="1"/>
    <col min="4" max="4" width="99.140625" customWidth="1"/>
    <col min="5" max="5" width="5.7109375" hidden="1" customWidth="1"/>
    <col min="6" max="23" width="0" hidden="1" customWidth="1"/>
    <col min="24" max="16384" width="11.42578125" hidden="1"/>
  </cols>
  <sheetData>
    <row r="1" spans="2:4" ht="21.75" thickTop="1" thickBot="1" x14ac:dyDescent="0.3">
      <c r="B1" s="485" t="s">
        <v>125</v>
      </c>
      <c r="C1" s="485"/>
      <c r="D1" s="485"/>
    </row>
    <row r="2" spans="2:4" ht="27" customHeight="1" thickTop="1" thickBot="1" x14ac:dyDescent="0.3">
      <c r="B2" s="49"/>
      <c r="C2" s="65" t="s">
        <v>142</v>
      </c>
      <c r="D2" s="65" t="s">
        <v>63</v>
      </c>
    </row>
    <row r="3" spans="2:4" s="66" customFormat="1" ht="69" customHeight="1" thickTop="1" thickBot="1" x14ac:dyDescent="0.45">
      <c r="B3" s="51" t="s">
        <v>126</v>
      </c>
      <c r="C3" s="67" t="s">
        <v>136</v>
      </c>
      <c r="D3" s="52" t="s">
        <v>64</v>
      </c>
    </row>
    <row r="4" spans="2:4" s="66" customFormat="1" ht="69" customHeight="1" thickTop="1" thickBot="1" x14ac:dyDescent="0.45">
      <c r="B4" s="54" t="s">
        <v>127</v>
      </c>
      <c r="C4" s="67" t="s">
        <v>94</v>
      </c>
      <c r="D4" s="52" t="s">
        <v>65</v>
      </c>
    </row>
    <row r="5" spans="2:4" s="66" customFormat="1" ht="69" customHeight="1" thickTop="1" thickBot="1" x14ac:dyDescent="0.45">
      <c r="B5" s="55" t="s">
        <v>128</v>
      </c>
      <c r="C5" s="67" t="s">
        <v>95</v>
      </c>
      <c r="D5" s="52" t="s">
        <v>66</v>
      </c>
    </row>
    <row r="6" spans="2:4" s="66" customFormat="1" ht="69" customHeight="1" thickTop="1" thickBot="1" x14ac:dyDescent="0.45">
      <c r="B6" s="56" t="s">
        <v>129</v>
      </c>
      <c r="C6" s="67" t="s">
        <v>96</v>
      </c>
      <c r="D6" s="52" t="s">
        <v>67</v>
      </c>
    </row>
    <row r="7" spans="2:4" s="66" customFormat="1" ht="69" customHeight="1" thickTop="1" thickBot="1" x14ac:dyDescent="0.45">
      <c r="B7" s="57" t="s">
        <v>68</v>
      </c>
      <c r="C7" s="67" t="s">
        <v>97</v>
      </c>
      <c r="D7" s="52" t="s">
        <v>69</v>
      </c>
    </row>
    <row r="8" spans="2:4" ht="21" hidden="1" thickTop="1" x14ac:dyDescent="0.25">
      <c r="B8" s="16"/>
      <c r="C8" s="14"/>
      <c r="D8" s="14"/>
    </row>
    <row r="9" spans="2:4" ht="17.25" hidden="1" thickTop="1" x14ac:dyDescent="0.25">
      <c r="B9" s="17"/>
      <c r="C9" s="17"/>
      <c r="D9" s="17"/>
    </row>
  </sheetData>
  <sheetProtection algorithmName="SHA-512" hashValue="LzxeFURta/1gTGJbt3UZXKgLUJ6sqhCI9PnxoONOH+9tjSWIownbMve1nNxrNo3/2y0sPi29AzYe1DyfwJhIGg==" saltValue="6gJrOyGuoRQzkQrEolN7qQ==" spinCount="100000" sheet="1" objects="1" scenarios="1" selectLockedCells="1" selectUnlockedCells="1"/>
  <mergeCells count="1">
    <mergeCell ref="B1:D1"/>
  </mergeCells>
  <pageMargins left="0.7" right="0.7" top="0.75" bottom="0.75" header="0.3" footer="0.3"/>
  <pageSetup scale="3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Hoja1</vt:lpstr>
      <vt:lpstr>Instructivo</vt:lpstr>
      <vt:lpstr>DATOS</vt:lpstr>
      <vt:lpstr>Mapa final</vt:lpstr>
      <vt:lpstr>Hoja2</vt:lpstr>
      <vt:lpstr>Matriz Calor Inherente</vt:lpstr>
      <vt:lpstr>Matriz Calor Residual</vt:lpstr>
      <vt:lpstr>Tabla probabilidad</vt:lpstr>
      <vt:lpstr>Tabla Impacto</vt:lpstr>
      <vt:lpstr>Tabla Valoración controles</vt:lpstr>
      <vt:lpstr>'Mapa final'!Área_de_impresión</vt:lpstr>
      <vt:lpstr>'Matriz Calor Inherente'!Área_de_impresión</vt:lpstr>
      <vt:lpstr>'Matriz Calor Residual'!Área_de_impresión</vt:lpstr>
      <vt:lpstr>'Tabla Impacto'!Área_de_impresión</vt:lpstr>
      <vt:lpstr>'Tabla probabilidad'!Área_de_impresión</vt:lpstr>
      <vt:lpstr>'Tabla Valoración controles'!Área_de_impresión</vt:lpstr>
      <vt:lpstr>Pérdida_Reputacional</vt:lpstr>
      <vt:lpstr>'Mapa final'!Títulos_a_imprimir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2026-01-14T14:36:41Z</dcterms:modified>
</cp:coreProperties>
</file>