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0D36E44C-950E-479C-AAD6-CC48C7126A85}" xr6:coauthVersionLast="47" xr6:coauthVersionMax="47" xr10:uidLastSave="{00000000-0000-0000-0000-000000000000}"/>
  <bookViews>
    <workbookView xWindow="-120" yWindow="-120" windowWidth="29040" windowHeight="15720" firstSheet="3" activeTab="3" xr2:uid="{00000000-000D-0000-FFFF-FFFF00000000}"/>
  </bookViews>
  <sheets>
    <sheet name="Inicio" sheetId="8" state="veryHidden" r:id="rId1"/>
    <sheet name="DATOS" sheetId="9" state="veryHidden" r:id="rId2"/>
    <sheet name="Instructuvo" sheetId="14" state="veryHidden" r:id="rId3"/>
    <sheet name="Mapa Integral de Riesgos" sheetId="1" r:id="rId4"/>
    <sheet name="Matriz Calor Inherente" sheetId="11" r:id="rId5"/>
    <sheet name="Matriz Calor Residual" sheetId="12" r:id="rId6"/>
    <sheet name="Tabla Probabilidad e Impacto" sheetId="15" state="hidden" r:id="rId7"/>
    <sheet name="Tabla Valoración de Controles" sheetId="16" state="hidden" r:id="rId8"/>
  </sheets>
  <definedNames>
    <definedName name="_xlnm._FilterDatabase" localSheetId="3" hidden="1">'Mapa Integral de Riesgos'!$F$12:$AW$162</definedName>
    <definedName name="Afectación_Económica_o_presupuestal" localSheetId="4">#REF!</definedName>
    <definedName name="Afectación_Económica_o_presupuestal" localSheetId="5">#REF!</definedName>
    <definedName name="Afectación_Económica_o_presupuestal">'Mapa Integral de Riesgos'!#REF!</definedName>
    <definedName name="_xlnm.Print_Area" localSheetId="3">'Mapa Integral de Riesgos'!$A$1:$AX$166</definedName>
    <definedName name="_xlnm.Print_Area" localSheetId="4">'Matriz Calor Inherente'!$A$1:$AU$42</definedName>
    <definedName name="_xlnm.Print_Area" localSheetId="5">'Matriz Calor Residual'!$A$1:$AU$43</definedName>
    <definedName name="Pérdida_Reputacional">'Mapa Integral de Riesgos'!$Q$1042924:$Q$1042927</definedName>
    <definedName name="Riesgo_de_Gestión">DATOS!$G$742:$G$745</definedName>
    <definedName name="Riesgo_de_Integridad_Pública">DATOS!$I$742:$I$746</definedName>
    <definedName name="Riesgo_Fiscal">DATOS!$H$742:$H$745</definedName>
    <definedName name="_xlnm.Print_Titles" localSheetId="3">'Mapa Integral de Riesgos'!$3:$12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0" i="1" l="1"/>
  <c r="L67" i="1"/>
  <c r="L64" i="1"/>
  <c r="AD720" i="9"/>
  <c r="AC720" i="9"/>
  <c r="AB720" i="9"/>
  <c r="AA720" i="9"/>
  <c r="Z720" i="9"/>
  <c r="AD719" i="9"/>
  <c r="AC719" i="9"/>
  <c r="AB719" i="9"/>
  <c r="AA719" i="9"/>
  <c r="Z719" i="9"/>
  <c r="AD718" i="9"/>
  <c r="AC718" i="9"/>
  <c r="AB718" i="9"/>
  <c r="AA718" i="9"/>
  <c r="Z718" i="9"/>
  <c r="AD717" i="9"/>
  <c r="AC717" i="9"/>
  <c r="AB717" i="9"/>
  <c r="AA717" i="9"/>
  <c r="Z717" i="9"/>
  <c r="AD716" i="9"/>
  <c r="AC716" i="9"/>
  <c r="AB716" i="9"/>
  <c r="AA716" i="9"/>
  <c r="Z716" i="9"/>
  <c r="J719" i="9"/>
  <c r="I719" i="9"/>
  <c r="H719" i="9"/>
  <c r="G719" i="9"/>
  <c r="F719" i="9"/>
  <c r="J718" i="9"/>
  <c r="I718" i="9"/>
  <c r="H718" i="9"/>
  <c r="G718" i="9"/>
  <c r="F718" i="9"/>
  <c r="J717" i="9"/>
  <c r="I717" i="9"/>
  <c r="H717" i="9"/>
  <c r="G717" i="9"/>
  <c r="F717" i="9"/>
  <c r="J716" i="9"/>
  <c r="I716" i="9"/>
  <c r="H716" i="9"/>
  <c r="G716" i="9"/>
  <c r="F716" i="9"/>
  <c r="J715" i="9"/>
  <c r="I715" i="9"/>
  <c r="H715" i="9"/>
  <c r="G715" i="9"/>
  <c r="F715" i="9"/>
  <c r="U212" i="9" l="1"/>
  <c r="U706" i="9" s="1"/>
  <c r="U152" i="9"/>
  <c r="U526" i="9" s="1"/>
  <c r="U155" i="9"/>
  <c r="U535" i="9" s="1"/>
  <c r="U158" i="9"/>
  <c r="U544" i="9" s="1"/>
  <c r="U161" i="9"/>
  <c r="U553" i="9" s="1"/>
  <c r="U164" i="9"/>
  <c r="U562" i="9" s="1"/>
  <c r="U167" i="9"/>
  <c r="U571" i="9" s="1"/>
  <c r="U170" i="9"/>
  <c r="U580" i="9" s="1"/>
  <c r="U173" i="9"/>
  <c r="U589" i="9" s="1"/>
  <c r="U176" i="9"/>
  <c r="U598" i="9" s="1"/>
  <c r="U179" i="9"/>
  <c r="U607" i="9" s="1"/>
  <c r="U182" i="9"/>
  <c r="U616" i="9" s="1"/>
  <c r="U185" i="9"/>
  <c r="U625" i="9" s="1"/>
  <c r="U188" i="9"/>
  <c r="U634" i="9" s="1"/>
  <c r="U191" i="9"/>
  <c r="U643" i="9" s="1"/>
  <c r="U194" i="9"/>
  <c r="U652" i="9" s="1"/>
  <c r="U197" i="9"/>
  <c r="U661" i="9" s="1"/>
  <c r="U200" i="9"/>
  <c r="U670" i="9" s="1"/>
  <c r="U203" i="9"/>
  <c r="U679" i="9" s="1"/>
  <c r="U206" i="9"/>
  <c r="U688" i="9" s="1"/>
  <c r="U209" i="9"/>
  <c r="U697" i="9" s="1"/>
  <c r="A212" i="9"/>
  <c r="A706" i="9" s="1"/>
  <c r="A152" i="9"/>
  <c r="A155" i="9"/>
  <c r="A535" i="9" s="1"/>
  <c r="A158" i="9"/>
  <c r="A544" i="9" s="1"/>
  <c r="A161" i="9"/>
  <c r="A553" i="9" s="1"/>
  <c r="A164" i="9"/>
  <c r="A562" i="9" s="1"/>
  <c r="A167" i="9"/>
  <c r="A571" i="9" s="1"/>
  <c r="A170" i="9"/>
  <c r="A580" i="9" s="1"/>
  <c r="A173" i="9"/>
  <c r="A589" i="9" s="1"/>
  <c r="A176" i="9"/>
  <c r="A598" i="9" s="1"/>
  <c r="A179" i="9"/>
  <c r="A607" i="9" s="1"/>
  <c r="A182" i="9"/>
  <c r="A616" i="9" s="1"/>
  <c r="A185" i="9"/>
  <c r="A625" i="9" s="1"/>
  <c r="A188" i="9"/>
  <c r="A634" i="9" s="1"/>
  <c r="A191" i="9"/>
  <c r="A643" i="9" s="1"/>
  <c r="A194" i="9"/>
  <c r="A652" i="9" s="1"/>
  <c r="A197" i="9"/>
  <c r="A661" i="9" s="1"/>
  <c r="A200" i="9"/>
  <c r="A670" i="9" s="1"/>
  <c r="A203" i="9"/>
  <c r="A679" i="9" s="1"/>
  <c r="A206" i="9"/>
  <c r="A688" i="9" s="1"/>
  <c r="A209" i="9"/>
  <c r="A697" i="9" s="1"/>
  <c r="AA159" i="1"/>
  <c r="Y159" i="1"/>
  <c r="X159" i="1"/>
  <c r="AA158" i="1"/>
  <c r="Y158" i="1"/>
  <c r="X158" i="1"/>
  <c r="AA157" i="1"/>
  <c r="Y157" i="1"/>
  <c r="X157" i="1"/>
  <c r="S157" i="1"/>
  <c r="R157" i="1" s="1"/>
  <c r="C209" i="9" s="1"/>
  <c r="C697" i="9" s="1"/>
  <c r="P157" i="1"/>
  <c r="L157" i="1"/>
  <c r="AA156" i="1"/>
  <c r="Y156" i="1"/>
  <c r="X156" i="1"/>
  <c r="AA155" i="1"/>
  <c r="Y155" i="1"/>
  <c r="X155" i="1"/>
  <c r="AA154" i="1"/>
  <c r="Y154" i="1"/>
  <c r="X154" i="1"/>
  <c r="S154" i="1"/>
  <c r="R154" i="1" s="1"/>
  <c r="C206" i="9" s="1"/>
  <c r="C688" i="9" s="1"/>
  <c r="P154" i="1"/>
  <c r="O154" i="1" s="1"/>
  <c r="B206" i="9" s="1"/>
  <c r="B688" i="9" s="1"/>
  <c r="L154" i="1"/>
  <c r="AA153" i="1"/>
  <c r="Y153" i="1"/>
  <c r="X153" i="1"/>
  <c r="AA152" i="1"/>
  <c r="Y152" i="1"/>
  <c r="X152" i="1"/>
  <c r="AA151" i="1"/>
  <c r="Y151" i="1"/>
  <c r="X151" i="1"/>
  <c r="S151" i="1"/>
  <c r="R151" i="1" s="1"/>
  <c r="C203" i="9" s="1"/>
  <c r="C679" i="9" s="1"/>
  <c r="P151" i="1"/>
  <c r="O151" i="1" s="1"/>
  <c r="B203" i="9" s="1"/>
  <c r="B679" i="9" s="1"/>
  <c r="L151" i="1"/>
  <c r="AA150" i="1"/>
  <c r="Y150" i="1"/>
  <c r="X150" i="1"/>
  <c r="AA149" i="1"/>
  <c r="Y149" i="1"/>
  <c r="X149" i="1"/>
  <c r="AA148" i="1"/>
  <c r="Y148" i="1"/>
  <c r="X148" i="1"/>
  <c r="S148" i="1"/>
  <c r="R148" i="1" s="1"/>
  <c r="C200" i="9" s="1"/>
  <c r="C670" i="9" s="1"/>
  <c r="P148" i="1"/>
  <c r="L148" i="1"/>
  <c r="AA147" i="1"/>
  <c r="Y147" i="1"/>
  <c r="X147" i="1"/>
  <c r="AA146" i="1"/>
  <c r="Y146" i="1"/>
  <c r="X146" i="1"/>
  <c r="AA145" i="1"/>
  <c r="Y145" i="1"/>
  <c r="X145" i="1"/>
  <c r="S145" i="1"/>
  <c r="R145" i="1" s="1"/>
  <c r="C197" i="9" s="1"/>
  <c r="C661" i="9" s="1"/>
  <c r="P145" i="1"/>
  <c r="O145" i="1" s="1"/>
  <c r="B197" i="9" s="1"/>
  <c r="B661" i="9" s="1"/>
  <c r="L145" i="1"/>
  <c r="AA144" i="1"/>
  <c r="Y144" i="1"/>
  <c r="X144" i="1"/>
  <c r="AA143" i="1"/>
  <c r="Y143" i="1"/>
  <c r="X143" i="1"/>
  <c r="AA142" i="1"/>
  <c r="Y142" i="1"/>
  <c r="X142" i="1"/>
  <c r="S142" i="1"/>
  <c r="R142" i="1" s="1"/>
  <c r="C194" i="9" s="1"/>
  <c r="C652" i="9" s="1"/>
  <c r="P142" i="1"/>
  <c r="O142" i="1" s="1"/>
  <c r="B194" i="9" s="1"/>
  <c r="B652" i="9" s="1"/>
  <c r="L142" i="1"/>
  <c r="AA141" i="1"/>
  <c r="Y141" i="1"/>
  <c r="X141" i="1"/>
  <c r="AA140" i="1"/>
  <c r="Y140" i="1"/>
  <c r="X140" i="1"/>
  <c r="AA139" i="1"/>
  <c r="Y139" i="1"/>
  <c r="X139" i="1"/>
  <c r="S139" i="1"/>
  <c r="R139" i="1" s="1"/>
  <c r="C191" i="9" s="1"/>
  <c r="C643" i="9" s="1"/>
  <c r="P139" i="1"/>
  <c r="O139" i="1" s="1"/>
  <c r="B191" i="9" s="1"/>
  <c r="B643" i="9" s="1"/>
  <c r="L139" i="1"/>
  <c r="AA138" i="1"/>
  <c r="Y138" i="1"/>
  <c r="X138" i="1"/>
  <c r="AA137" i="1"/>
  <c r="Y137" i="1"/>
  <c r="X137" i="1"/>
  <c r="AA136" i="1"/>
  <c r="Y136" i="1"/>
  <c r="X136" i="1"/>
  <c r="S136" i="1"/>
  <c r="R136" i="1" s="1"/>
  <c r="C188" i="9" s="1"/>
  <c r="C634" i="9" s="1"/>
  <c r="P136" i="1"/>
  <c r="O136" i="1" s="1"/>
  <c r="B188" i="9" s="1"/>
  <c r="B634" i="9" s="1"/>
  <c r="L136" i="1"/>
  <c r="AA135" i="1"/>
  <c r="Y135" i="1"/>
  <c r="X135" i="1"/>
  <c r="AA134" i="1"/>
  <c r="Y134" i="1"/>
  <c r="X134" i="1"/>
  <c r="AA133" i="1"/>
  <c r="Y133" i="1"/>
  <c r="X133" i="1"/>
  <c r="S133" i="1"/>
  <c r="R133" i="1" s="1"/>
  <c r="C185" i="9" s="1"/>
  <c r="C625" i="9" s="1"/>
  <c r="P133" i="1"/>
  <c r="O133" i="1" s="1"/>
  <c r="B185" i="9" s="1"/>
  <c r="B625" i="9" s="1"/>
  <c r="L133" i="1"/>
  <c r="AA132" i="1"/>
  <c r="Y132" i="1"/>
  <c r="X132" i="1"/>
  <c r="AA131" i="1"/>
  <c r="Y131" i="1"/>
  <c r="X131" i="1"/>
  <c r="AA130" i="1"/>
  <c r="Y130" i="1"/>
  <c r="X130" i="1"/>
  <c r="S130" i="1"/>
  <c r="R130" i="1" s="1"/>
  <c r="C182" i="9" s="1"/>
  <c r="C616" i="9" s="1"/>
  <c r="P130" i="1"/>
  <c r="O130" i="1" s="1"/>
  <c r="B182" i="9" s="1"/>
  <c r="B616" i="9" s="1"/>
  <c r="L130" i="1"/>
  <c r="AA129" i="1"/>
  <c r="Y129" i="1"/>
  <c r="X129" i="1"/>
  <c r="AA128" i="1"/>
  <c r="Y128" i="1"/>
  <c r="X128" i="1"/>
  <c r="AA127" i="1"/>
  <c r="Y127" i="1"/>
  <c r="X127" i="1"/>
  <c r="S127" i="1"/>
  <c r="R127" i="1" s="1"/>
  <c r="C179" i="9" s="1"/>
  <c r="C607" i="9" s="1"/>
  <c r="P127" i="1"/>
  <c r="O127" i="1" s="1"/>
  <c r="B179" i="9" s="1"/>
  <c r="B607" i="9" s="1"/>
  <c r="L127" i="1"/>
  <c r="AA126" i="1"/>
  <c r="Y126" i="1"/>
  <c r="X126" i="1"/>
  <c r="AA125" i="1"/>
  <c r="Y125" i="1"/>
  <c r="X125" i="1"/>
  <c r="AA124" i="1"/>
  <c r="Y124" i="1"/>
  <c r="X124" i="1"/>
  <c r="S124" i="1"/>
  <c r="R124" i="1" s="1"/>
  <c r="C176" i="9" s="1"/>
  <c r="C598" i="9" s="1"/>
  <c r="P124" i="1"/>
  <c r="O124" i="1" s="1"/>
  <c r="B176" i="9" s="1"/>
  <c r="B598" i="9" s="1"/>
  <c r="L124" i="1"/>
  <c r="AA123" i="1"/>
  <c r="Y123" i="1"/>
  <c r="X123" i="1"/>
  <c r="AA122" i="1"/>
  <c r="Y122" i="1"/>
  <c r="X122" i="1"/>
  <c r="AA121" i="1"/>
  <c r="Y121" i="1"/>
  <c r="X121" i="1"/>
  <c r="S121" i="1"/>
  <c r="R121" i="1" s="1"/>
  <c r="C173" i="9" s="1"/>
  <c r="C589" i="9" s="1"/>
  <c r="P121" i="1"/>
  <c r="O121" i="1" s="1"/>
  <c r="B173" i="9" s="1"/>
  <c r="B589" i="9" s="1"/>
  <c r="L121" i="1"/>
  <c r="AA120" i="1"/>
  <c r="Y120" i="1"/>
  <c r="X120" i="1"/>
  <c r="AA119" i="1"/>
  <c r="Y119" i="1"/>
  <c r="X119" i="1"/>
  <c r="AA118" i="1"/>
  <c r="Y118" i="1"/>
  <c r="X118" i="1"/>
  <c r="S118" i="1"/>
  <c r="R118" i="1" s="1"/>
  <c r="C170" i="9" s="1"/>
  <c r="C580" i="9" s="1"/>
  <c r="P118" i="1"/>
  <c r="O118" i="1" s="1"/>
  <c r="B170" i="9" s="1"/>
  <c r="B580" i="9" s="1"/>
  <c r="L118" i="1"/>
  <c r="AA117" i="1"/>
  <c r="Y117" i="1"/>
  <c r="X117" i="1"/>
  <c r="AA116" i="1"/>
  <c r="Y116" i="1"/>
  <c r="X116" i="1"/>
  <c r="AA115" i="1"/>
  <c r="Y115" i="1"/>
  <c r="X115" i="1"/>
  <c r="S115" i="1"/>
  <c r="R115" i="1" s="1"/>
  <c r="C167" i="9" s="1"/>
  <c r="C571" i="9" s="1"/>
  <c r="P115" i="1"/>
  <c r="O115" i="1" s="1"/>
  <c r="B167" i="9" s="1"/>
  <c r="B571" i="9" s="1"/>
  <c r="L115" i="1"/>
  <c r="AA114" i="1"/>
  <c r="Y114" i="1"/>
  <c r="X114" i="1"/>
  <c r="AA113" i="1"/>
  <c r="Y113" i="1"/>
  <c r="X113" i="1"/>
  <c r="AA112" i="1"/>
  <c r="Y112" i="1"/>
  <c r="X112" i="1"/>
  <c r="S112" i="1"/>
  <c r="R112" i="1" s="1"/>
  <c r="C164" i="9" s="1"/>
  <c r="C562" i="9" s="1"/>
  <c r="P112" i="1"/>
  <c r="O112" i="1" s="1"/>
  <c r="B164" i="9" s="1"/>
  <c r="B562" i="9" s="1"/>
  <c r="L112" i="1"/>
  <c r="AA111" i="1"/>
  <c r="Y111" i="1"/>
  <c r="X111" i="1"/>
  <c r="AA110" i="1"/>
  <c r="Y110" i="1"/>
  <c r="X110" i="1"/>
  <c r="AA109" i="1"/>
  <c r="Y109" i="1"/>
  <c r="X109" i="1"/>
  <c r="S109" i="1"/>
  <c r="R109" i="1" s="1"/>
  <c r="C161" i="9" s="1"/>
  <c r="C553" i="9" s="1"/>
  <c r="P109" i="1"/>
  <c r="O109" i="1" s="1"/>
  <c r="B161" i="9" s="1"/>
  <c r="B553" i="9" s="1"/>
  <c r="L109" i="1"/>
  <c r="AA108" i="1"/>
  <c r="Y108" i="1"/>
  <c r="X108" i="1"/>
  <c r="AA107" i="1"/>
  <c r="Y107" i="1"/>
  <c r="X107" i="1"/>
  <c r="AA106" i="1"/>
  <c r="Y106" i="1"/>
  <c r="X106" i="1"/>
  <c r="S106" i="1"/>
  <c r="R106" i="1" s="1"/>
  <c r="C158" i="9" s="1"/>
  <c r="C544" i="9" s="1"/>
  <c r="P106" i="1"/>
  <c r="L106" i="1"/>
  <c r="AA105" i="1"/>
  <c r="Y105" i="1"/>
  <c r="X105" i="1"/>
  <c r="AA104" i="1"/>
  <c r="Y104" i="1"/>
  <c r="X104" i="1"/>
  <c r="AA103" i="1"/>
  <c r="Y103" i="1"/>
  <c r="X103" i="1"/>
  <c r="S103" i="1"/>
  <c r="R103" i="1" s="1"/>
  <c r="C155" i="9" s="1"/>
  <c r="C535" i="9" s="1"/>
  <c r="P103" i="1"/>
  <c r="O103" i="1" s="1"/>
  <c r="B155" i="9" s="1"/>
  <c r="B535" i="9" s="1"/>
  <c r="L103" i="1"/>
  <c r="AA102" i="1"/>
  <c r="Y102" i="1"/>
  <c r="X102" i="1"/>
  <c r="AA101" i="1"/>
  <c r="Y101" i="1"/>
  <c r="X101" i="1"/>
  <c r="AA100" i="1"/>
  <c r="Y100" i="1"/>
  <c r="X100" i="1"/>
  <c r="S100" i="1"/>
  <c r="R100" i="1" s="1"/>
  <c r="C152" i="9" s="1"/>
  <c r="P100" i="1"/>
  <c r="O100" i="1" s="1"/>
  <c r="B152" i="9" s="1"/>
  <c r="L100" i="1"/>
  <c r="G8" i="1"/>
  <c r="G593" i="9" l="1"/>
  <c r="H592" i="9"/>
  <c r="I591" i="9"/>
  <c r="J590" i="9"/>
  <c r="F590" i="9"/>
  <c r="G589" i="9"/>
  <c r="J593" i="9"/>
  <c r="F593" i="9"/>
  <c r="G592" i="9"/>
  <c r="H591" i="9"/>
  <c r="I590" i="9"/>
  <c r="J589" i="9"/>
  <c r="F589" i="9"/>
  <c r="J592" i="9"/>
  <c r="G591" i="9"/>
  <c r="I589" i="9"/>
  <c r="F592" i="9"/>
  <c r="H593" i="9"/>
  <c r="J591" i="9"/>
  <c r="G590" i="9"/>
  <c r="I592" i="9"/>
  <c r="F591" i="9"/>
  <c r="H589" i="9"/>
  <c r="I593" i="9"/>
  <c r="H590" i="9"/>
  <c r="J602" i="9"/>
  <c r="F602" i="9"/>
  <c r="G601" i="9"/>
  <c r="H600" i="9"/>
  <c r="I599" i="9"/>
  <c r="J598" i="9"/>
  <c r="F598" i="9"/>
  <c r="I602" i="9"/>
  <c r="J601" i="9"/>
  <c r="F601" i="9"/>
  <c r="G600" i="9"/>
  <c r="H599" i="9"/>
  <c r="I598" i="9"/>
  <c r="I601" i="9"/>
  <c r="F600" i="9"/>
  <c r="H598" i="9"/>
  <c r="H602" i="9"/>
  <c r="G599" i="9"/>
  <c r="G602" i="9"/>
  <c r="I600" i="9"/>
  <c r="F599" i="9"/>
  <c r="H601" i="9"/>
  <c r="J599" i="9"/>
  <c r="G598" i="9"/>
  <c r="J600" i="9"/>
  <c r="I611" i="9"/>
  <c r="J610" i="9"/>
  <c r="F610" i="9"/>
  <c r="G609" i="9"/>
  <c r="H608" i="9"/>
  <c r="I607" i="9"/>
  <c r="H611" i="9"/>
  <c r="I610" i="9"/>
  <c r="J609" i="9"/>
  <c r="F609" i="9"/>
  <c r="G608" i="9"/>
  <c r="H607" i="9"/>
  <c r="H610" i="9"/>
  <c r="J608" i="9"/>
  <c r="G607" i="9"/>
  <c r="I609" i="9"/>
  <c r="F611" i="9"/>
  <c r="H609" i="9"/>
  <c r="J607" i="9"/>
  <c r="J611" i="9"/>
  <c r="G610" i="9"/>
  <c r="I608" i="9"/>
  <c r="F607" i="9"/>
  <c r="G611" i="9"/>
  <c r="F608" i="9"/>
  <c r="H539" i="9"/>
  <c r="I538" i="9"/>
  <c r="J537" i="9"/>
  <c r="F537" i="9"/>
  <c r="G536" i="9"/>
  <c r="H535" i="9"/>
  <c r="J539" i="9"/>
  <c r="H537" i="9"/>
  <c r="J535" i="9"/>
  <c r="I539" i="9"/>
  <c r="J538" i="9"/>
  <c r="F538" i="9"/>
  <c r="G537" i="9"/>
  <c r="H536" i="9"/>
  <c r="I535" i="9"/>
  <c r="G539" i="9"/>
  <c r="H538" i="9"/>
  <c r="I537" i="9"/>
  <c r="J536" i="9"/>
  <c r="F536" i="9"/>
  <c r="G535" i="9"/>
  <c r="F539" i="9"/>
  <c r="G538" i="9"/>
  <c r="I536" i="9"/>
  <c r="F535" i="9"/>
  <c r="G557" i="9"/>
  <c r="H556" i="9"/>
  <c r="I555" i="9"/>
  <c r="J554" i="9"/>
  <c r="F554" i="9"/>
  <c r="G553" i="9"/>
  <c r="J557" i="9"/>
  <c r="F557" i="9"/>
  <c r="G556" i="9"/>
  <c r="H555" i="9"/>
  <c r="I554" i="9"/>
  <c r="J553" i="9"/>
  <c r="F553" i="9"/>
  <c r="I557" i="9"/>
  <c r="F556" i="9"/>
  <c r="H554" i="9"/>
  <c r="J556" i="9"/>
  <c r="I553" i="9"/>
  <c r="I556" i="9"/>
  <c r="F555" i="9"/>
  <c r="H553" i="9"/>
  <c r="H557" i="9"/>
  <c r="J555" i="9"/>
  <c r="G554" i="9"/>
  <c r="G555" i="9"/>
  <c r="I575" i="9"/>
  <c r="J574" i="9"/>
  <c r="F574" i="9"/>
  <c r="G573" i="9"/>
  <c r="H572" i="9"/>
  <c r="I571" i="9"/>
  <c r="H575" i="9"/>
  <c r="I574" i="9"/>
  <c r="J573" i="9"/>
  <c r="F573" i="9"/>
  <c r="G572" i="9"/>
  <c r="H571" i="9"/>
  <c r="G575" i="9"/>
  <c r="I573" i="9"/>
  <c r="F572" i="9"/>
  <c r="H574" i="9"/>
  <c r="G571" i="9"/>
  <c r="J575" i="9"/>
  <c r="G574" i="9"/>
  <c r="I572" i="9"/>
  <c r="F571" i="9"/>
  <c r="F575" i="9"/>
  <c r="H573" i="9"/>
  <c r="J571" i="9"/>
  <c r="J572" i="9"/>
  <c r="H584" i="9"/>
  <c r="I583" i="9"/>
  <c r="J582" i="9"/>
  <c r="F582" i="9"/>
  <c r="G581" i="9"/>
  <c r="H580" i="9"/>
  <c r="G584" i="9"/>
  <c r="H583" i="9"/>
  <c r="I582" i="9"/>
  <c r="J581" i="9"/>
  <c r="F581" i="9"/>
  <c r="G580" i="9"/>
  <c r="F584" i="9"/>
  <c r="H582" i="9"/>
  <c r="J580" i="9"/>
  <c r="J584" i="9"/>
  <c r="I581" i="9"/>
  <c r="I584" i="9"/>
  <c r="F583" i="9"/>
  <c r="H581" i="9"/>
  <c r="J583" i="9"/>
  <c r="G582" i="9"/>
  <c r="I580" i="9"/>
  <c r="G583" i="9"/>
  <c r="F580" i="9"/>
  <c r="J566" i="9"/>
  <c r="F566" i="9"/>
  <c r="G565" i="9"/>
  <c r="H564" i="9"/>
  <c r="I563" i="9"/>
  <c r="J562" i="9"/>
  <c r="F562" i="9"/>
  <c r="I566" i="9"/>
  <c r="J565" i="9"/>
  <c r="F565" i="9"/>
  <c r="G564" i="9"/>
  <c r="H563" i="9"/>
  <c r="I562" i="9"/>
  <c r="H566" i="9"/>
  <c r="J564" i="9"/>
  <c r="G563" i="9"/>
  <c r="F564" i="9"/>
  <c r="H565" i="9"/>
  <c r="J563" i="9"/>
  <c r="G562" i="9"/>
  <c r="G566" i="9"/>
  <c r="I564" i="9"/>
  <c r="F563" i="9"/>
  <c r="I565" i="9"/>
  <c r="H562" i="9"/>
  <c r="H620" i="9"/>
  <c r="I619" i="9"/>
  <c r="J618" i="9"/>
  <c r="F618" i="9"/>
  <c r="G617" i="9"/>
  <c r="H616" i="9"/>
  <c r="G620" i="9"/>
  <c r="H619" i="9"/>
  <c r="I618" i="9"/>
  <c r="J617" i="9"/>
  <c r="F617" i="9"/>
  <c r="G616" i="9"/>
  <c r="J620" i="9"/>
  <c r="G619" i="9"/>
  <c r="I617" i="9"/>
  <c r="F616" i="9"/>
  <c r="F620" i="9"/>
  <c r="J616" i="9"/>
  <c r="J619" i="9"/>
  <c r="G618" i="9"/>
  <c r="I616" i="9"/>
  <c r="I620" i="9"/>
  <c r="F619" i="9"/>
  <c r="H617" i="9"/>
  <c r="H618" i="9"/>
  <c r="G629" i="9"/>
  <c r="H628" i="9"/>
  <c r="I627" i="9"/>
  <c r="J626" i="9"/>
  <c r="F626" i="9"/>
  <c r="G625" i="9"/>
  <c r="J629" i="9"/>
  <c r="F629" i="9"/>
  <c r="G628" i="9"/>
  <c r="H627" i="9"/>
  <c r="I626" i="9"/>
  <c r="J625" i="9"/>
  <c r="F625" i="9"/>
  <c r="I629" i="9"/>
  <c r="F628" i="9"/>
  <c r="H626" i="9"/>
  <c r="J628" i="9"/>
  <c r="G627" i="9"/>
  <c r="I628" i="9"/>
  <c r="F627" i="9"/>
  <c r="H625" i="9"/>
  <c r="H629" i="9"/>
  <c r="J627" i="9"/>
  <c r="G626" i="9"/>
  <c r="I625" i="9"/>
  <c r="J638" i="9"/>
  <c r="F638" i="9"/>
  <c r="G637" i="9"/>
  <c r="H636" i="9"/>
  <c r="I635" i="9"/>
  <c r="J634" i="9"/>
  <c r="F634" i="9"/>
  <c r="I638" i="9"/>
  <c r="J637" i="9"/>
  <c r="F637" i="9"/>
  <c r="G636" i="9"/>
  <c r="H635" i="9"/>
  <c r="I634" i="9"/>
  <c r="H638" i="9"/>
  <c r="J636" i="9"/>
  <c r="G635" i="9"/>
  <c r="F636" i="9"/>
  <c r="H637" i="9"/>
  <c r="J635" i="9"/>
  <c r="G634" i="9"/>
  <c r="G638" i="9"/>
  <c r="I636" i="9"/>
  <c r="F635" i="9"/>
  <c r="I637" i="9"/>
  <c r="H634" i="9"/>
  <c r="I647" i="9"/>
  <c r="J646" i="9"/>
  <c r="F646" i="9"/>
  <c r="G645" i="9"/>
  <c r="H644" i="9"/>
  <c r="I643" i="9"/>
  <c r="H647" i="9"/>
  <c r="I646" i="9"/>
  <c r="J645" i="9"/>
  <c r="F645" i="9"/>
  <c r="G644" i="9"/>
  <c r="H643" i="9"/>
  <c r="G647" i="9"/>
  <c r="I645" i="9"/>
  <c r="F644" i="9"/>
  <c r="G643" i="9"/>
  <c r="J647" i="9"/>
  <c r="G646" i="9"/>
  <c r="I644" i="9"/>
  <c r="F643" i="9"/>
  <c r="F647" i="9"/>
  <c r="H645" i="9"/>
  <c r="J643" i="9"/>
  <c r="H646" i="9"/>
  <c r="J644" i="9"/>
  <c r="I656" i="9"/>
  <c r="J655" i="9"/>
  <c r="J656" i="9"/>
  <c r="I655" i="9"/>
  <c r="J654" i="9"/>
  <c r="F654" i="9"/>
  <c r="G653" i="9"/>
  <c r="H652" i="9"/>
  <c r="H656" i="9"/>
  <c r="H655" i="9"/>
  <c r="I654" i="9"/>
  <c r="J653" i="9"/>
  <c r="F653" i="9"/>
  <c r="G652" i="9"/>
  <c r="G656" i="9"/>
  <c r="H654" i="9"/>
  <c r="J652" i="9"/>
  <c r="I653" i="9"/>
  <c r="F652" i="9"/>
  <c r="F655" i="9"/>
  <c r="H653" i="9"/>
  <c r="F656" i="9"/>
  <c r="G654" i="9"/>
  <c r="I652" i="9"/>
  <c r="G655" i="9"/>
  <c r="H665" i="9"/>
  <c r="I664" i="9"/>
  <c r="J663" i="9"/>
  <c r="F663" i="9"/>
  <c r="G662" i="9"/>
  <c r="H661" i="9"/>
  <c r="F665" i="9"/>
  <c r="F664" i="9"/>
  <c r="J662" i="9"/>
  <c r="J661" i="9"/>
  <c r="J665" i="9"/>
  <c r="J664" i="9"/>
  <c r="I663" i="9"/>
  <c r="I662" i="9"/>
  <c r="I661" i="9"/>
  <c r="H664" i="9"/>
  <c r="H662" i="9"/>
  <c r="I665" i="9"/>
  <c r="G661" i="9"/>
  <c r="G665" i="9"/>
  <c r="G663" i="9"/>
  <c r="F661" i="9"/>
  <c r="G664" i="9"/>
  <c r="F662" i="9"/>
  <c r="H663" i="9"/>
  <c r="J683" i="9"/>
  <c r="F683" i="9"/>
  <c r="G682" i="9"/>
  <c r="H681" i="9"/>
  <c r="I680" i="9"/>
  <c r="J679" i="9"/>
  <c r="F679" i="9"/>
  <c r="I683" i="9"/>
  <c r="I682" i="9"/>
  <c r="I681" i="9"/>
  <c r="H680" i="9"/>
  <c r="H679" i="9"/>
  <c r="H683" i="9"/>
  <c r="H682" i="9"/>
  <c r="G681" i="9"/>
  <c r="G680" i="9"/>
  <c r="G679" i="9"/>
  <c r="G683" i="9"/>
  <c r="F681" i="9"/>
  <c r="F682" i="9"/>
  <c r="J681" i="9"/>
  <c r="J682" i="9"/>
  <c r="J680" i="9"/>
  <c r="F680" i="9"/>
  <c r="I679" i="9"/>
  <c r="I692" i="9"/>
  <c r="J691" i="9"/>
  <c r="F691" i="9"/>
  <c r="G690" i="9"/>
  <c r="H689" i="9"/>
  <c r="I688" i="9"/>
  <c r="F692" i="9"/>
  <c r="J690" i="9"/>
  <c r="J689" i="9"/>
  <c r="J688" i="9"/>
  <c r="J692" i="9"/>
  <c r="I691" i="9"/>
  <c r="I690" i="9"/>
  <c r="I689" i="9"/>
  <c r="H688" i="9"/>
  <c r="H691" i="9"/>
  <c r="G689" i="9"/>
  <c r="H690" i="9"/>
  <c r="F690" i="9"/>
  <c r="G691" i="9"/>
  <c r="F689" i="9"/>
  <c r="H692" i="9"/>
  <c r="G688" i="9"/>
  <c r="G692" i="9"/>
  <c r="F688" i="9"/>
  <c r="A526" i="9"/>
  <c r="B526" i="9"/>
  <c r="C526" i="9"/>
  <c r="AI107" i="1"/>
  <c r="AI105" i="1"/>
  <c r="AK105" i="1" s="1"/>
  <c r="AI121" i="1"/>
  <c r="AN121" i="1" s="1"/>
  <c r="AI138" i="1"/>
  <c r="AK138" i="1" s="1"/>
  <c r="D152" i="9"/>
  <c r="AI113" i="1"/>
  <c r="AI123" i="1"/>
  <c r="AK123" i="1" s="1"/>
  <c r="AI124" i="1"/>
  <c r="AN124" i="1" s="1"/>
  <c r="AI136" i="1"/>
  <c r="AK136" i="1" s="1"/>
  <c r="D203" i="9"/>
  <c r="AI104" i="1"/>
  <c r="AI114" i="1"/>
  <c r="AK114" i="1" s="1"/>
  <c r="D176" i="9"/>
  <c r="D598" i="9" s="1"/>
  <c r="AI109" i="1"/>
  <c r="AN109" i="1" s="1"/>
  <c r="AI116" i="1"/>
  <c r="AI144" i="1"/>
  <c r="AK144" i="1" s="1"/>
  <c r="AI131" i="1"/>
  <c r="D188" i="9"/>
  <c r="AI137" i="1"/>
  <c r="AI147" i="1"/>
  <c r="AK147" i="1" s="1"/>
  <c r="AI148" i="1"/>
  <c r="AK148" i="1" s="1"/>
  <c r="D155" i="9"/>
  <c r="D535" i="9" s="1"/>
  <c r="D191" i="9"/>
  <c r="D206" i="9"/>
  <c r="D688" i="9" s="1"/>
  <c r="AI143" i="1"/>
  <c r="AI158" i="1"/>
  <c r="D161" i="9"/>
  <c r="D553" i="9" s="1"/>
  <c r="AI132" i="1"/>
  <c r="AK132" i="1" s="1"/>
  <c r="AI100" i="1"/>
  <c r="AN100" i="1" s="1"/>
  <c r="AI103" i="1"/>
  <c r="AK103" i="1" s="1"/>
  <c r="AI118" i="1"/>
  <c r="AK118" i="1" s="1"/>
  <c r="D164" i="9"/>
  <c r="D562" i="9" s="1"/>
  <c r="D179" i="9"/>
  <c r="D194" i="9"/>
  <c r="AI139" i="1"/>
  <c r="AK139" i="1" s="1"/>
  <c r="AI153" i="1"/>
  <c r="AK153" i="1" s="1"/>
  <c r="AI154" i="1"/>
  <c r="AK154" i="1" s="1"/>
  <c r="AI112" i="1"/>
  <c r="AK112" i="1" s="1"/>
  <c r="AI127" i="1"/>
  <c r="AK127" i="1" s="1"/>
  <c r="AI134" i="1"/>
  <c r="AI149" i="1"/>
  <c r="AI159" i="1"/>
  <c r="AK159" i="1" s="1"/>
  <c r="AI117" i="1"/>
  <c r="AK117" i="1" s="1"/>
  <c r="D173" i="9"/>
  <c r="AI122" i="1"/>
  <c r="AI133" i="1"/>
  <c r="AK133" i="1" s="1"/>
  <c r="AI152" i="1"/>
  <c r="AI108" i="1"/>
  <c r="AK108" i="1" s="1"/>
  <c r="AI135" i="1"/>
  <c r="AK135" i="1" s="1"/>
  <c r="AI150" i="1"/>
  <c r="AK150" i="1" s="1"/>
  <c r="D167" i="9"/>
  <c r="D571" i="9" s="1"/>
  <c r="D182" i="9"/>
  <c r="D197" i="9"/>
  <c r="D185" i="9"/>
  <c r="D170" i="9"/>
  <c r="D580" i="9" s="1"/>
  <c r="AI102" i="1"/>
  <c r="AK102" i="1" s="1"/>
  <c r="AI111" i="1"/>
  <c r="AK111" i="1" s="1"/>
  <c r="AI120" i="1"/>
  <c r="AK120" i="1" s="1"/>
  <c r="AI125" i="1"/>
  <c r="AI129" i="1"/>
  <c r="AK129" i="1" s="1"/>
  <c r="AI141" i="1"/>
  <c r="AK141" i="1" s="1"/>
  <c r="AI151" i="1"/>
  <c r="AK151" i="1" s="1"/>
  <c r="AI156" i="1"/>
  <c r="AK156" i="1" s="1"/>
  <c r="AI157" i="1"/>
  <c r="AN157" i="1" s="1"/>
  <c r="AI142" i="1"/>
  <c r="AN142" i="1" s="1"/>
  <c r="AI146" i="1"/>
  <c r="AI101" i="1"/>
  <c r="AI110" i="1"/>
  <c r="AI115" i="1"/>
  <c r="AK115" i="1" s="1"/>
  <c r="AI119" i="1"/>
  <c r="AI126" i="1"/>
  <c r="AK126" i="1" s="1"/>
  <c r="AI128" i="1"/>
  <c r="AI140" i="1"/>
  <c r="AI145" i="1"/>
  <c r="AK145" i="1" s="1"/>
  <c r="AI155" i="1"/>
  <c r="AI106" i="1"/>
  <c r="AN106" i="1" s="1"/>
  <c r="AI130" i="1"/>
  <c r="AK130" i="1" s="1"/>
  <c r="O157" i="1"/>
  <c r="B209" i="9" s="1"/>
  <c r="O148" i="1"/>
  <c r="B200" i="9" s="1"/>
  <c r="O106" i="1"/>
  <c r="B158" i="9" s="1"/>
  <c r="B544" i="9" s="1"/>
  <c r="Y162" i="1"/>
  <c r="X162" i="1"/>
  <c r="Y161" i="1"/>
  <c r="X161" i="1"/>
  <c r="Y160" i="1"/>
  <c r="X160" i="1"/>
  <c r="Y99" i="1"/>
  <c r="X99" i="1"/>
  <c r="Y98" i="1"/>
  <c r="X98" i="1"/>
  <c r="Y97" i="1"/>
  <c r="X97" i="1"/>
  <c r="Y96" i="1"/>
  <c r="X96" i="1"/>
  <c r="Y95" i="1"/>
  <c r="X95" i="1"/>
  <c r="Y94" i="1"/>
  <c r="X94" i="1"/>
  <c r="Y93" i="1"/>
  <c r="X93" i="1"/>
  <c r="Y92" i="1"/>
  <c r="X92" i="1"/>
  <c r="Y91" i="1"/>
  <c r="X91" i="1"/>
  <c r="Y90" i="1"/>
  <c r="X90" i="1"/>
  <c r="Y89" i="1"/>
  <c r="X89" i="1"/>
  <c r="Y88" i="1"/>
  <c r="X88" i="1"/>
  <c r="Y87" i="1"/>
  <c r="X87" i="1"/>
  <c r="Y86" i="1"/>
  <c r="X86" i="1"/>
  <c r="Y85" i="1"/>
  <c r="X85" i="1"/>
  <c r="Y84" i="1"/>
  <c r="X84" i="1"/>
  <c r="Y83" i="1"/>
  <c r="X83" i="1"/>
  <c r="Y82" i="1"/>
  <c r="X82" i="1"/>
  <c r="Y81" i="1"/>
  <c r="X81" i="1"/>
  <c r="Y80" i="1"/>
  <c r="X80" i="1"/>
  <c r="Y79" i="1"/>
  <c r="X79" i="1"/>
  <c r="Y78" i="1"/>
  <c r="X78" i="1"/>
  <c r="Y77" i="1"/>
  <c r="X77" i="1"/>
  <c r="Y76" i="1"/>
  <c r="X76" i="1"/>
  <c r="Y75" i="1"/>
  <c r="X75" i="1"/>
  <c r="Y74" i="1"/>
  <c r="X74" i="1"/>
  <c r="Y73" i="1"/>
  <c r="X73" i="1"/>
  <c r="Y72" i="1"/>
  <c r="X72" i="1"/>
  <c r="Y71" i="1"/>
  <c r="X71" i="1"/>
  <c r="Y70" i="1"/>
  <c r="X70" i="1"/>
  <c r="Y69" i="1"/>
  <c r="X69" i="1"/>
  <c r="Y68" i="1"/>
  <c r="X68" i="1"/>
  <c r="Y67" i="1"/>
  <c r="X67" i="1"/>
  <c r="Y66" i="1"/>
  <c r="X66" i="1"/>
  <c r="Y65" i="1"/>
  <c r="X65" i="1"/>
  <c r="Y64" i="1"/>
  <c r="X64" i="1"/>
  <c r="Y63" i="1"/>
  <c r="X63" i="1"/>
  <c r="Y62" i="1"/>
  <c r="X62" i="1"/>
  <c r="Y61" i="1"/>
  <c r="X61" i="1"/>
  <c r="Y60" i="1"/>
  <c r="X60" i="1"/>
  <c r="Y59" i="1"/>
  <c r="X59" i="1"/>
  <c r="Y58" i="1"/>
  <c r="X58" i="1"/>
  <c r="Y57" i="1"/>
  <c r="X57" i="1"/>
  <c r="Y56" i="1"/>
  <c r="X56" i="1"/>
  <c r="Y55" i="1"/>
  <c r="X55" i="1"/>
  <c r="Y54" i="1"/>
  <c r="X54" i="1"/>
  <c r="Y53" i="1"/>
  <c r="X53" i="1"/>
  <c r="Y52" i="1"/>
  <c r="X52" i="1"/>
  <c r="Y51" i="1"/>
  <c r="X51" i="1"/>
  <c r="Y50" i="1"/>
  <c r="X50" i="1"/>
  <c r="Y49" i="1"/>
  <c r="X49" i="1"/>
  <c r="Y48" i="1"/>
  <c r="X48" i="1"/>
  <c r="Y47" i="1"/>
  <c r="X47" i="1"/>
  <c r="Y46" i="1"/>
  <c r="X46" i="1"/>
  <c r="Y45" i="1"/>
  <c r="X45" i="1"/>
  <c r="Y44" i="1"/>
  <c r="X44" i="1"/>
  <c r="Y43" i="1"/>
  <c r="X43" i="1"/>
  <c r="Y42" i="1"/>
  <c r="X42" i="1"/>
  <c r="Y41" i="1"/>
  <c r="X41" i="1"/>
  <c r="Y40" i="1"/>
  <c r="X40" i="1"/>
  <c r="Y39" i="1"/>
  <c r="X39" i="1"/>
  <c r="Y38" i="1"/>
  <c r="X38" i="1"/>
  <c r="Y37" i="1"/>
  <c r="X37" i="1"/>
  <c r="Y36" i="1"/>
  <c r="X36" i="1"/>
  <c r="Y35" i="1"/>
  <c r="X35" i="1"/>
  <c r="Y34" i="1"/>
  <c r="X34" i="1"/>
  <c r="Y33" i="1"/>
  <c r="X33" i="1"/>
  <c r="Y32" i="1"/>
  <c r="X32" i="1"/>
  <c r="Y31" i="1"/>
  <c r="X31" i="1"/>
  <c r="Y30" i="1"/>
  <c r="X30" i="1"/>
  <c r="Y29" i="1"/>
  <c r="X29" i="1"/>
  <c r="Y28" i="1"/>
  <c r="X28" i="1"/>
  <c r="Y27" i="1"/>
  <c r="X27" i="1"/>
  <c r="Y26" i="1"/>
  <c r="X26" i="1"/>
  <c r="Y25" i="1"/>
  <c r="X25" i="1"/>
  <c r="Y24" i="1"/>
  <c r="X24" i="1"/>
  <c r="Y23" i="1"/>
  <c r="X23" i="1"/>
  <c r="Y22" i="1"/>
  <c r="X22" i="1"/>
  <c r="Y21" i="1"/>
  <c r="X21" i="1"/>
  <c r="Y20" i="1"/>
  <c r="X20" i="1"/>
  <c r="Y19" i="1"/>
  <c r="X19" i="1"/>
  <c r="Y18" i="1"/>
  <c r="X18" i="1"/>
  <c r="Y17" i="1"/>
  <c r="AN17" i="1" s="1"/>
  <c r="X17" i="1"/>
  <c r="Y16" i="1"/>
  <c r="AN16" i="1" s="1"/>
  <c r="X16" i="1"/>
  <c r="Y15" i="1"/>
  <c r="X15" i="1"/>
  <c r="Y14" i="1"/>
  <c r="X14" i="1"/>
  <c r="Y13" i="1"/>
  <c r="L16" i="1"/>
  <c r="L19" i="1"/>
  <c r="L22" i="1"/>
  <c r="L25" i="1"/>
  <c r="L28" i="1"/>
  <c r="L31" i="1"/>
  <c r="L34" i="1"/>
  <c r="L37" i="1"/>
  <c r="L40" i="1"/>
  <c r="L43" i="1"/>
  <c r="L46" i="1"/>
  <c r="L49" i="1"/>
  <c r="L52" i="1"/>
  <c r="L55" i="1"/>
  <c r="L58" i="1"/>
  <c r="L61" i="1"/>
  <c r="L73" i="1"/>
  <c r="L76" i="1"/>
  <c r="L79" i="1"/>
  <c r="L82" i="1"/>
  <c r="L85" i="1"/>
  <c r="L88" i="1"/>
  <c r="L91" i="1"/>
  <c r="L94" i="1"/>
  <c r="L97" i="1"/>
  <c r="L160" i="1"/>
  <c r="L13" i="1"/>
  <c r="H548" i="9" l="1"/>
  <c r="I547" i="9"/>
  <c r="G548" i="9"/>
  <c r="J548" i="9"/>
  <c r="H547" i="9"/>
  <c r="I546" i="9"/>
  <c r="J545" i="9"/>
  <c r="F545" i="9"/>
  <c r="G544" i="9"/>
  <c r="F547" i="9"/>
  <c r="H545" i="9"/>
  <c r="J547" i="9"/>
  <c r="J546" i="9"/>
  <c r="F546" i="9"/>
  <c r="G545" i="9"/>
  <c r="H544" i="9"/>
  <c r="I548" i="9"/>
  <c r="G547" i="9"/>
  <c r="H546" i="9"/>
  <c r="I545" i="9"/>
  <c r="J544" i="9"/>
  <c r="F544" i="9"/>
  <c r="F548" i="9"/>
  <c r="G546" i="9"/>
  <c r="I544" i="9"/>
  <c r="I530" i="9"/>
  <c r="J529" i="9"/>
  <c r="F529" i="9"/>
  <c r="G528" i="9"/>
  <c r="H527" i="9"/>
  <c r="I526" i="9"/>
  <c r="G530" i="9"/>
  <c r="H529" i="9"/>
  <c r="F527" i="9"/>
  <c r="J530" i="9"/>
  <c r="F530" i="9"/>
  <c r="G529" i="9"/>
  <c r="H528" i="9"/>
  <c r="I527" i="9"/>
  <c r="J526" i="9"/>
  <c r="F526" i="9"/>
  <c r="H530" i="9"/>
  <c r="I529" i="9"/>
  <c r="J528" i="9"/>
  <c r="F528" i="9"/>
  <c r="G527" i="9"/>
  <c r="H526" i="9"/>
  <c r="I528" i="9"/>
  <c r="J527" i="9"/>
  <c r="G526" i="9"/>
  <c r="AK134" i="1"/>
  <c r="AL133" i="1" s="1"/>
  <c r="AJ133" i="1" s="1"/>
  <c r="V185" i="9" s="1"/>
  <c r="V625" i="9" s="1"/>
  <c r="T139" i="1"/>
  <c r="D643" i="9"/>
  <c r="D200" i="9"/>
  <c r="B670" i="9"/>
  <c r="D209" i="9"/>
  <c r="B697" i="9"/>
  <c r="T142" i="1"/>
  <c r="D652" i="9"/>
  <c r="T151" i="1"/>
  <c r="D679" i="9"/>
  <c r="T130" i="1"/>
  <c r="D616" i="9"/>
  <c r="T133" i="1"/>
  <c r="D625" i="9"/>
  <c r="T121" i="1"/>
  <c r="D589" i="9"/>
  <c r="T124" i="1"/>
  <c r="D526" i="9"/>
  <c r="T154" i="1"/>
  <c r="T145" i="1"/>
  <c r="D661" i="9"/>
  <c r="T136" i="1"/>
  <c r="D634" i="9"/>
  <c r="T127" i="1"/>
  <c r="D607" i="9"/>
  <c r="AN148" i="1"/>
  <c r="AN149" i="1" s="1"/>
  <c r="AN150" i="1" s="1"/>
  <c r="AK100" i="1"/>
  <c r="AK101" i="1" s="1"/>
  <c r="AL100" i="1" s="1"/>
  <c r="AJ100" i="1" s="1"/>
  <c r="V152" i="9" s="1"/>
  <c r="V526" i="9" s="1"/>
  <c r="AK104" i="1"/>
  <c r="AL103" i="1" s="1"/>
  <c r="AJ103" i="1" s="1"/>
  <c r="V155" i="9" s="1"/>
  <c r="V535" i="9" s="1"/>
  <c r="T100" i="1"/>
  <c r="D158" i="9"/>
  <c r="D544" i="9" s="1"/>
  <c r="T103" i="1"/>
  <c r="T115" i="1"/>
  <c r="T109" i="1"/>
  <c r="T112" i="1"/>
  <c r="T118" i="1"/>
  <c r="AK109" i="1"/>
  <c r="AK110" i="1" s="1"/>
  <c r="AL109" i="1" s="1"/>
  <c r="AJ109" i="1" s="1"/>
  <c r="V161" i="9" s="1"/>
  <c r="V553" i="9" s="1"/>
  <c r="AK121" i="1"/>
  <c r="AK122" i="1" s="1"/>
  <c r="AL121" i="1" s="1"/>
  <c r="AJ121" i="1" s="1"/>
  <c r="V173" i="9" s="1"/>
  <c r="V589" i="9" s="1"/>
  <c r="AN133" i="1"/>
  <c r="AN134" i="1" s="1"/>
  <c r="AN135" i="1" s="1"/>
  <c r="AK157" i="1"/>
  <c r="AK158" i="1" s="1"/>
  <c r="AL157" i="1" s="1"/>
  <c r="AJ157" i="1" s="1"/>
  <c r="V209" i="9" s="1"/>
  <c r="V697" i="9" s="1"/>
  <c r="AN136" i="1"/>
  <c r="AN137" i="1" s="1"/>
  <c r="AN138" i="1" s="1"/>
  <c r="AK124" i="1"/>
  <c r="AK125" i="1" s="1"/>
  <c r="AL124" i="1" s="1"/>
  <c r="AJ124" i="1" s="1"/>
  <c r="V176" i="9" s="1"/>
  <c r="V598" i="9" s="1"/>
  <c r="AN103" i="1"/>
  <c r="AN104" i="1" s="1"/>
  <c r="AN130" i="1"/>
  <c r="AN131" i="1" s="1"/>
  <c r="AN132" i="1" s="1"/>
  <c r="AN143" i="1"/>
  <c r="AN144" i="1" s="1"/>
  <c r="AN112" i="1"/>
  <c r="AN113" i="1" s="1"/>
  <c r="AN114" i="1" s="1"/>
  <c r="AN158" i="1"/>
  <c r="AN159" i="1" s="1"/>
  <c r="AN139" i="1"/>
  <c r="AN140" i="1" s="1"/>
  <c r="AN141" i="1" s="1"/>
  <c r="AK131" i="1"/>
  <c r="AL130" i="1" s="1"/>
  <c r="AJ130" i="1" s="1"/>
  <c r="V182" i="9" s="1"/>
  <c r="V616" i="9" s="1"/>
  <c r="AK137" i="1"/>
  <c r="AL136" i="1" s="1"/>
  <c r="AJ136" i="1" s="1"/>
  <c r="V188" i="9" s="1"/>
  <c r="AN151" i="1"/>
  <c r="AN152" i="1" s="1"/>
  <c r="AN153" i="1" s="1"/>
  <c r="AN118" i="1"/>
  <c r="AN119" i="1" s="1"/>
  <c r="AN120" i="1" s="1"/>
  <c r="AO118" i="1" s="1"/>
  <c r="AM118" i="1" s="1"/>
  <c r="W170" i="9" s="1"/>
  <c r="W580" i="9" s="1"/>
  <c r="AN110" i="1"/>
  <c r="AN111" i="1" s="1"/>
  <c r="AO109" i="1" s="1"/>
  <c r="AM109" i="1" s="1"/>
  <c r="W161" i="9" s="1"/>
  <c r="W553" i="9" s="1"/>
  <c r="AN154" i="1"/>
  <c r="AN155" i="1" s="1"/>
  <c r="AN156" i="1" s="1"/>
  <c r="AK128" i="1"/>
  <c r="AL127" i="1" s="1"/>
  <c r="AJ127" i="1" s="1"/>
  <c r="V179" i="9" s="1"/>
  <c r="AK119" i="1"/>
  <c r="AL118" i="1" s="1"/>
  <c r="AJ118" i="1" s="1"/>
  <c r="V170" i="9" s="1"/>
  <c r="V580" i="9" s="1"/>
  <c r="AK146" i="1"/>
  <c r="AL145" i="1" s="1"/>
  <c r="AJ145" i="1" s="1"/>
  <c r="V197" i="9" s="1"/>
  <c r="AK106" i="1"/>
  <c r="AK107" i="1" s="1"/>
  <c r="AL106" i="1" s="1"/>
  <c r="AJ106" i="1" s="1"/>
  <c r="V158" i="9" s="1"/>
  <c r="V544" i="9" s="1"/>
  <c r="AN127" i="1"/>
  <c r="AN128" i="1" s="1"/>
  <c r="AN129" i="1" s="1"/>
  <c r="AK116" i="1"/>
  <c r="AL115" i="1" s="1"/>
  <c r="AJ115" i="1" s="1"/>
  <c r="V167" i="9" s="1"/>
  <c r="V571" i="9" s="1"/>
  <c r="AK140" i="1"/>
  <c r="AL139" i="1" s="1"/>
  <c r="AJ139" i="1" s="1"/>
  <c r="V191" i="9" s="1"/>
  <c r="V643" i="9" s="1"/>
  <c r="AN115" i="1"/>
  <c r="AN116" i="1" s="1"/>
  <c r="AN117" i="1" s="1"/>
  <c r="AN145" i="1"/>
  <c r="AN146" i="1" s="1"/>
  <c r="AN147" i="1" s="1"/>
  <c r="AO145" i="1" s="1"/>
  <c r="AM145" i="1" s="1"/>
  <c r="W197" i="9" s="1"/>
  <c r="AK142" i="1"/>
  <c r="AK155" i="1"/>
  <c r="AL154" i="1" s="1"/>
  <c r="AJ154" i="1" s="1"/>
  <c r="V206" i="9" s="1"/>
  <c r="V688" i="9" s="1"/>
  <c r="AK152" i="1"/>
  <c r="AL151" i="1" s="1"/>
  <c r="AJ151" i="1" s="1"/>
  <c r="V203" i="9" s="1"/>
  <c r="V679" i="9" s="1"/>
  <c r="AK149" i="1"/>
  <c r="AL148" i="1" s="1"/>
  <c r="AJ148" i="1" s="1"/>
  <c r="V200" i="9" s="1"/>
  <c r="V670" i="9" s="1"/>
  <c r="AN125" i="1"/>
  <c r="AN126" i="1" s="1"/>
  <c r="AN122" i="1"/>
  <c r="AN123" i="1" s="1"/>
  <c r="AK113" i="1"/>
  <c r="AL112" i="1" s="1"/>
  <c r="AJ112" i="1" s="1"/>
  <c r="V164" i="9" s="1"/>
  <c r="V562" i="9" s="1"/>
  <c r="AN107" i="1"/>
  <c r="AN108" i="1" s="1"/>
  <c r="AN101" i="1"/>
  <c r="AN102" i="1" s="1"/>
  <c r="O7" i="1"/>
  <c r="AD558" i="9" l="1"/>
  <c r="Z558" i="9"/>
  <c r="AA557" i="9"/>
  <c r="AB556" i="9"/>
  <c r="AC555" i="9"/>
  <c r="AD554" i="9"/>
  <c r="Z554" i="9"/>
  <c r="AD557" i="9"/>
  <c r="AD556" i="9"/>
  <c r="AD555" i="9"/>
  <c r="AC554" i="9"/>
  <c r="AC558" i="9"/>
  <c r="AC557" i="9"/>
  <c r="AC556" i="9"/>
  <c r="AB555" i="9"/>
  <c r="AB554" i="9"/>
  <c r="Z557" i="9"/>
  <c r="Z555" i="9"/>
  <c r="AB558" i="9"/>
  <c r="AA556" i="9"/>
  <c r="AA554" i="9"/>
  <c r="AA555" i="9"/>
  <c r="AA558" i="9"/>
  <c r="AB557" i="9"/>
  <c r="Z556" i="9"/>
  <c r="G674" i="9"/>
  <c r="H673" i="9"/>
  <c r="I672" i="9"/>
  <c r="J671" i="9"/>
  <c r="F671" i="9"/>
  <c r="G670" i="9"/>
  <c r="H674" i="9"/>
  <c r="G673" i="9"/>
  <c r="G672" i="9"/>
  <c r="G671" i="9"/>
  <c r="F670" i="9"/>
  <c r="F674" i="9"/>
  <c r="F673" i="9"/>
  <c r="F672" i="9"/>
  <c r="J670" i="9"/>
  <c r="J674" i="9"/>
  <c r="J672" i="9"/>
  <c r="I670" i="9"/>
  <c r="J673" i="9"/>
  <c r="I673" i="9"/>
  <c r="I674" i="9"/>
  <c r="H672" i="9"/>
  <c r="H670" i="9"/>
  <c r="I671" i="9"/>
  <c r="H671" i="9"/>
  <c r="AC576" i="9"/>
  <c r="AA585" i="9"/>
  <c r="AB584" i="9"/>
  <c r="AC583" i="9"/>
  <c r="AD582" i="9"/>
  <c r="Z582" i="9"/>
  <c r="AA581" i="9"/>
  <c r="AD585" i="9"/>
  <c r="AD584" i="9"/>
  <c r="AD583" i="9"/>
  <c r="AC582" i="9"/>
  <c r="AC581" i="9"/>
  <c r="AC585" i="9"/>
  <c r="AC584" i="9"/>
  <c r="AB583" i="9"/>
  <c r="AB582" i="9"/>
  <c r="AB581" i="9"/>
  <c r="Z584" i="9"/>
  <c r="AD581" i="9"/>
  <c r="AB585" i="9"/>
  <c r="AA583" i="9"/>
  <c r="Z581" i="9"/>
  <c r="AA584" i="9"/>
  <c r="AA582" i="9"/>
  <c r="Z583" i="9"/>
  <c r="Z585" i="9"/>
  <c r="H701" i="9"/>
  <c r="I700" i="9"/>
  <c r="J699" i="9"/>
  <c r="F699" i="9"/>
  <c r="G698" i="9"/>
  <c r="H697" i="9"/>
  <c r="G701" i="9"/>
  <c r="G700" i="9"/>
  <c r="G699" i="9"/>
  <c r="F698" i="9"/>
  <c r="F697" i="9"/>
  <c r="F701" i="9"/>
  <c r="F700" i="9"/>
  <c r="J698" i="9"/>
  <c r="J697" i="9"/>
  <c r="J701" i="9"/>
  <c r="I699" i="9"/>
  <c r="I697" i="9"/>
  <c r="I698" i="9"/>
  <c r="H698" i="9"/>
  <c r="I701" i="9"/>
  <c r="H699" i="9"/>
  <c r="G697" i="9"/>
  <c r="J700" i="9"/>
  <c r="H700" i="9"/>
  <c r="T157" i="1"/>
  <c r="D697" i="9"/>
  <c r="T148" i="1"/>
  <c r="D670" i="9"/>
  <c r="W661" i="9"/>
  <c r="V661" i="9"/>
  <c r="V634" i="9"/>
  <c r="V607" i="9"/>
  <c r="T106" i="1"/>
  <c r="AN105" i="1"/>
  <c r="AO103" i="1" s="1"/>
  <c r="AM103" i="1" s="1"/>
  <c r="W155" i="9" s="1"/>
  <c r="W535" i="9" s="1"/>
  <c r="Z537" i="9" s="1"/>
  <c r="X170" i="9"/>
  <c r="X580" i="9" s="1"/>
  <c r="AO142" i="1"/>
  <c r="AM142" i="1" s="1"/>
  <c r="W194" i="9" s="1"/>
  <c r="W652" i="9" s="1"/>
  <c r="AO157" i="1"/>
  <c r="AM157" i="1" s="1"/>
  <c r="W209" i="9" s="1"/>
  <c r="X161" i="9"/>
  <c r="X553" i="9" s="1"/>
  <c r="AO112" i="1"/>
  <c r="AM112" i="1" s="1"/>
  <c r="W164" i="9" s="1"/>
  <c r="W562" i="9" s="1"/>
  <c r="AA565" i="9" s="1"/>
  <c r="AO136" i="1"/>
  <c r="AM136" i="1" s="1"/>
  <c r="W188" i="9" s="1"/>
  <c r="AO148" i="1"/>
  <c r="AM148" i="1" s="1"/>
  <c r="W200" i="9" s="1"/>
  <c r="W670" i="9" s="1"/>
  <c r="AD671" i="9" s="1"/>
  <c r="X197" i="9"/>
  <c r="AO130" i="1"/>
  <c r="AM130" i="1" s="1"/>
  <c r="W182" i="9" s="1"/>
  <c r="W616" i="9" s="1"/>
  <c r="AK143" i="1"/>
  <c r="AL142" i="1" s="1"/>
  <c r="AJ142" i="1" s="1"/>
  <c r="V194" i="9" s="1"/>
  <c r="V652" i="9" s="1"/>
  <c r="AO154" i="1"/>
  <c r="AM154" i="1" s="1"/>
  <c r="W206" i="9" s="1"/>
  <c r="W688" i="9" s="1"/>
  <c r="AC689" i="9" s="1"/>
  <c r="AO151" i="1"/>
  <c r="AM151" i="1" s="1"/>
  <c r="W203" i="9" s="1"/>
  <c r="AO139" i="1"/>
  <c r="AM139" i="1" s="1"/>
  <c r="W191" i="9" s="1"/>
  <c r="AO133" i="1"/>
  <c r="AM133" i="1" s="1"/>
  <c r="W185" i="9" s="1"/>
  <c r="AO127" i="1"/>
  <c r="AM127" i="1" s="1"/>
  <c r="W179" i="9" s="1"/>
  <c r="AO124" i="1"/>
  <c r="AM124" i="1" s="1"/>
  <c r="W176" i="9" s="1"/>
  <c r="AO121" i="1"/>
  <c r="AM121" i="1" s="1"/>
  <c r="W173" i="9" s="1"/>
  <c r="W589" i="9" s="1"/>
  <c r="AB594" i="9" s="1"/>
  <c r="AO115" i="1"/>
  <c r="AM115" i="1" s="1"/>
  <c r="W167" i="9" s="1"/>
  <c r="W571" i="9" s="1"/>
  <c r="Z573" i="9" s="1"/>
  <c r="AO106" i="1"/>
  <c r="AM106" i="1" s="1"/>
  <c r="W158" i="9" s="1"/>
  <c r="W544" i="9" s="1"/>
  <c r="AC547" i="9" s="1"/>
  <c r="AO100" i="1"/>
  <c r="AM100" i="1" s="1"/>
  <c r="W152" i="9" s="1"/>
  <c r="W526" i="9" s="1"/>
  <c r="AB528" i="9" s="1"/>
  <c r="U68" i="9"/>
  <c r="U71" i="9"/>
  <c r="U74" i="9"/>
  <c r="U77" i="9"/>
  <c r="U80" i="9"/>
  <c r="U83" i="9"/>
  <c r="U86" i="9"/>
  <c r="U89" i="9"/>
  <c r="U337" i="9" s="1"/>
  <c r="U92" i="9"/>
  <c r="U346" i="9" s="1"/>
  <c r="U95" i="9"/>
  <c r="U98" i="9"/>
  <c r="U101" i="9"/>
  <c r="U104" i="9"/>
  <c r="U107" i="9"/>
  <c r="U391" i="9" s="1"/>
  <c r="U110" i="9"/>
  <c r="U400" i="9" s="1"/>
  <c r="U113" i="9"/>
  <c r="U409" i="9" s="1"/>
  <c r="U116" i="9"/>
  <c r="U418" i="9" s="1"/>
  <c r="U119" i="9"/>
  <c r="U427" i="9" s="1"/>
  <c r="U122" i="9"/>
  <c r="U436" i="9" s="1"/>
  <c r="U125" i="9"/>
  <c r="U445" i="9" s="1"/>
  <c r="U128" i="9"/>
  <c r="U454" i="9" s="1"/>
  <c r="U131" i="9"/>
  <c r="U134" i="9"/>
  <c r="U472" i="9" s="1"/>
  <c r="U137" i="9"/>
  <c r="U481" i="9" s="1"/>
  <c r="U140" i="9"/>
  <c r="U490" i="9" s="1"/>
  <c r="U143" i="9"/>
  <c r="U499" i="9" s="1"/>
  <c r="U146" i="9"/>
  <c r="U508" i="9" s="1"/>
  <c r="U149" i="9"/>
  <c r="U517" i="9" s="1"/>
  <c r="U65" i="9"/>
  <c r="P16" i="1"/>
  <c r="P19" i="1"/>
  <c r="P22" i="1"/>
  <c r="P25" i="1"/>
  <c r="P28" i="1"/>
  <c r="P31" i="1"/>
  <c r="P34" i="1"/>
  <c r="P37" i="1"/>
  <c r="P40" i="1"/>
  <c r="P43" i="1"/>
  <c r="P46" i="1"/>
  <c r="P49" i="1"/>
  <c r="P52" i="1"/>
  <c r="P55" i="1"/>
  <c r="O55" i="1" s="1"/>
  <c r="B107" i="9" s="1"/>
  <c r="B391" i="9" s="1"/>
  <c r="P58" i="1"/>
  <c r="O58" i="1" s="1"/>
  <c r="B110" i="9" s="1"/>
  <c r="B400" i="9" s="1"/>
  <c r="P61" i="1"/>
  <c r="O61" i="1" s="1"/>
  <c r="B113" i="9" s="1"/>
  <c r="B409" i="9" s="1"/>
  <c r="P64" i="1"/>
  <c r="O64" i="1" s="1"/>
  <c r="B116" i="9" s="1"/>
  <c r="B418" i="9" s="1"/>
  <c r="P67" i="1"/>
  <c r="O67" i="1" s="1"/>
  <c r="B119" i="9" s="1"/>
  <c r="B427" i="9" s="1"/>
  <c r="P70" i="1"/>
  <c r="O70" i="1" s="1"/>
  <c r="B122" i="9" s="1"/>
  <c r="B436" i="9" s="1"/>
  <c r="P73" i="1"/>
  <c r="O73" i="1" s="1"/>
  <c r="B125" i="9" s="1"/>
  <c r="B445" i="9" s="1"/>
  <c r="P76" i="1"/>
  <c r="O76" i="1" s="1"/>
  <c r="B128" i="9" s="1"/>
  <c r="B454" i="9" s="1"/>
  <c r="P79" i="1"/>
  <c r="O79" i="1" s="1"/>
  <c r="B131" i="9" s="1"/>
  <c r="B463" i="9" s="1"/>
  <c r="P82" i="1"/>
  <c r="O82" i="1" s="1"/>
  <c r="B134" i="9" s="1"/>
  <c r="B472" i="9" s="1"/>
  <c r="P85" i="1"/>
  <c r="O85" i="1" s="1"/>
  <c r="P88" i="1"/>
  <c r="O88" i="1" s="1"/>
  <c r="B140" i="9" s="1"/>
  <c r="B490" i="9" s="1"/>
  <c r="P91" i="1"/>
  <c r="O91" i="1" s="1"/>
  <c r="B143" i="9" s="1"/>
  <c r="B499" i="9" s="1"/>
  <c r="P94" i="1"/>
  <c r="O94" i="1" s="1"/>
  <c r="B146" i="9" s="1"/>
  <c r="B508" i="9" s="1"/>
  <c r="P97" i="1"/>
  <c r="O97" i="1" s="1"/>
  <c r="B149" i="9" s="1"/>
  <c r="B517" i="9" s="1"/>
  <c r="P160" i="1"/>
  <c r="O160" i="1" s="1"/>
  <c r="B212" i="9" s="1"/>
  <c r="B706" i="9" s="1"/>
  <c r="P13" i="1"/>
  <c r="A68" i="9"/>
  <c r="A71" i="9"/>
  <c r="A74" i="9"/>
  <c r="A77" i="9"/>
  <c r="A80" i="9"/>
  <c r="A83" i="9"/>
  <c r="A86" i="9"/>
  <c r="A89" i="9"/>
  <c r="A92" i="9"/>
  <c r="A95" i="9"/>
  <c r="A98" i="9"/>
  <c r="A101" i="9"/>
  <c r="A104" i="9"/>
  <c r="A107" i="9"/>
  <c r="A391" i="9" s="1"/>
  <c r="A110" i="9"/>
  <c r="A400" i="9" s="1"/>
  <c r="A113" i="9"/>
  <c r="A409" i="9" s="1"/>
  <c r="A116" i="9"/>
  <c r="A418" i="9" s="1"/>
  <c r="A119" i="9"/>
  <c r="A427" i="9" s="1"/>
  <c r="A122" i="9"/>
  <c r="A436" i="9" s="1"/>
  <c r="A125" i="9"/>
  <c r="A445" i="9" s="1"/>
  <c r="A128" i="9"/>
  <c r="A454" i="9" s="1"/>
  <c r="A131" i="9"/>
  <c r="A463" i="9" s="1"/>
  <c r="A134" i="9"/>
  <c r="A472" i="9" s="1"/>
  <c r="A137" i="9"/>
  <c r="A481" i="9" s="1"/>
  <c r="A140" i="9"/>
  <c r="A490" i="9" s="1"/>
  <c r="A143" i="9"/>
  <c r="A499" i="9" s="1"/>
  <c r="A146" i="9"/>
  <c r="A508" i="9" s="1"/>
  <c r="A149" i="9"/>
  <c r="A517" i="9" s="1"/>
  <c r="A65" i="9"/>
  <c r="S31" i="1"/>
  <c r="S34" i="1"/>
  <c r="S37" i="1"/>
  <c r="S40" i="1"/>
  <c r="S43" i="1"/>
  <c r="S46" i="1"/>
  <c r="S49" i="1"/>
  <c r="S52" i="1"/>
  <c r="S55" i="1"/>
  <c r="R55" i="1" s="1"/>
  <c r="C107" i="9" s="1"/>
  <c r="C391" i="9" s="1"/>
  <c r="S58" i="1"/>
  <c r="R58" i="1" s="1"/>
  <c r="C110" i="9" s="1"/>
  <c r="C400" i="9" s="1"/>
  <c r="S61" i="1"/>
  <c r="R61" i="1" s="1"/>
  <c r="C113" i="9" s="1"/>
  <c r="C409" i="9" s="1"/>
  <c r="S64" i="1"/>
  <c r="R64" i="1" s="1"/>
  <c r="C116" i="9" s="1"/>
  <c r="C418" i="9" s="1"/>
  <c r="S67" i="1"/>
  <c r="R67" i="1" s="1"/>
  <c r="C119" i="9" s="1"/>
  <c r="C427" i="9" s="1"/>
  <c r="S70" i="1"/>
  <c r="R70" i="1" s="1"/>
  <c r="C122" i="9" s="1"/>
  <c r="C436" i="9" s="1"/>
  <c r="S73" i="1"/>
  <c r="R73" i="1" s="1"/>
  <c r="C125" i="9" s="1"/>
  <c r="C445" i="9" s="1"/>
  <c r="S76" i="1"/>
  <c r="R76" i="1" s="1"/>
  <c r="C128" i="9" s="1"/>
  <c r="C454" i="9" s="1"/>
  <c r="S79" i="1"/>
  <c r="R79" i="1" s="1"/>
  <c r="C131" i="9" s="1"/>
  <c r="C463" i="9" s="1"/>
  <c r="S82" i="1"/>
  <c r="R82" i="1" s="1"/>
  <c r="C134" i="9" s="1"/>
  <c r="C472" i="9" s="1"/>
  <c r="S85" i="1"/>
  <c r="R85" i="1" s="1"/>
  <c r="C137" i="9" s="1"/>
  <c r="C481" i="9" s="1"/>
  <c r="S88" i="1"/>
  <c r="R88" i="1" s="1"/>
  <c r="C140" i="9" s="1"/>
  <c r="C490" i="9" s="1"/>
  <c r="S91" i="1"/>
  <c r="R91" i="1" s="1"/>
  <c r="C143" i="9" s="1"/>
  <c r="C499" i="9" s="1"/>
  <c r="S94" i="1"/>
  <c r="R94" i="1" s="1"/>
  <c r="C146" i="9" s="1"/>
  <c r="C508" i="9" s="1"/>
  <c r="S97" i="1"/>
  <c r="R97" i="1" s="1"/>
  <c r="C149" i="9" s="1"/>
  <c r="C517" i="9" s="1"/>
  <c r="S160" i="1"/>
  <c r="R160" i="1" s="1"/>
  <c r="C212" i="9" s="1"/>
  <c r="C706" i="9" s="1"/>
  <c r="S25" i="1"/>
  <c r="S28" i="1"/>
  <c r="S19" i="1"/>
  <c r="S22" i="1"/>
  <c r="S16" i="1"/>
  <c r="S13" i="1"/>
  <c r="AA162" i="1"/>
  <c r="AI162" i="1" s="1"/>
  <c r="AA161" i="1"/>
  <c r="AI161" i="1" s="1"/>
  <c r="AA160" i="1"/>
  <c r="AI160" i="1" s="1"/>
  <c r="AA99" i="1"/>
  <c r="AI99" i="1" s="1"/>
  <c r="AA98" i="1"/>
  <c r="AI98" i="1" s="1"/>
  <c r="AA97" i="1"/>
  <c r="AI97" i="1" s="1"/>
  <c r="AA96" i="1"/>
  <c r="AI96" i="1" s="1"/>
  <c r="AA95" i="1"/>
  <c r="AI95" i="1" s="1"/>
  <c r="AA94" i="1"/>
  <c r="AA93" i="1"/>
  <c r="AI93" i="1" s="1"/>
  <c r="AA92" i="1"/>
  <c r="AI92" i="1" s="1"/>
  <c r="AA91" i="1"/>
  <c r="AA90" i="1"/>
  <c r="AA89" i="1"/>
  <c r="AA88" i="1"/>
  <c r="AA87" i="1"/>
  <c r="AI87" i="1" s="1"/>
  <c r="AA86" i="1"/>
  <c r="AI86" i="1" s="1"/>
  <c r="AA85" i="1"/>
  <c r="AA84" i="1"/>
  <c r="AI84" i="1" s="1"/>
  <c r="AA83" i="1"/>
  <c r="AI83" i="1" s="1"/>
  <c r="AA82" i="1"/>
  <c r="AA81" i="1"/>
  <c r="AA80" i="1"/>
  <c r="AA79" i="1"/>
  <c r="AA78" i="1"/>
  <c r="AI78" i="1" s="1"/>
  <c r="AA77" i="1"/>
  <c r="AI77" i="1" s="1"/>
  <c r="AA76" i="1"/>
  <c r="AA75" i="1"/>
  <c r="AI75" i="1" s="1"/>
  <c r="AA74" i="1"/>
  <c r="AI74" i="1" s="1"/>
  <c r="AA73" i="1"/>
  <c r="AA72" i="1"/>
  <c r="AA71" i="1"/>
  <c r="AA70" i="1"/>
  <c r="AA69" i="1"/>
  <c r="AI69" i="1" s="1"/>
  <c r="AA68" i="1"/>
  <c r="AI68" i="1" s="1"/>
  <c r="AA67" i="1"/>
  <c r="AA66" i="1"/>
  <c r="AI66" i="1" s="1"/>
  <c r="AA65" i="1"/>
  <c r="AI65" i="1" s="1"/>
  <c r="AA64" i="1"/>
  <c r="AA63" i="1"/>
  <c r="AA62" i="1"/>
  <c r="AA61" i="1"/>
  <c r="AA60" i="1"/>
  <c r="AI60" i="1" s="1"/>
  <c r="AA59" i="1"/>
  <c r="AI59" i="1" s="1"/>
  <c r="AA58" i="1"/>
  <c r="AA57" i="1"/>
  <c r="AI57" i="1" s="1"/>
  <c r="AA56" i="1"/>
  <c r="AI56" i="1" s="1"/>
  <c r="AA55" i="1"/>
  <c r="AA54" i="1"/>
  <c r="AA53" i="1"/>
  <c r="AA52" i="1"/>
  <c r="AA51" i="1"/>
  <c r="AI51" i="1" s="1"/>
  <c r="AA50" i="1"/>
  <c r="AA49" i="1"/>
  <c r="AI49" i="1" s="1"/>
  <c r="AA48" i="1"/>
  <c r="AA47" i="1"/>
  <c r="AA46" i="1"/>
  <c r="AA45" i="1"/>
  <c r="AA44" i="1"/>
  <c r="AA43" i="1"/>
  <c r="AA42" i="1"/>
  <c r="AA41" i="1"/>
  <c r="AA40" i="1"/>
  <c r="AA39" i="1"/>
  <c r="AA38" i="1"/>
  <c r="AA37" i="1"/>
  <c r="AA36" i="1"/>
  <c r="AA35" i="1"/>
  <c r="AA34" i="1"/>
  <c r="AA33" i="1"/>
  <c r="AI33" i="1" s="1"/>
  <c r="AA32" i="1"/>
  <c r="AI32" i="1" s="1"/>
  <c r="AA31" i="1"/>
  <c r="AA30" i="1"/>
  <c r="AA29" i="1"/>
  <c r="AA28" i="1"/>
  <c r="AA27" i="1"/>
  <c r="AI27" i="1" s="1"/>
  <c r="AA26" i="1"/>
  <c r="AI26" i="1" s="1"/>
  <c r="AA25" i="1"/>
  <c r="AA24" i="1"/>
  <c r="AI24" i="1" s="1"/>
  <c r="AA23" i="1"/>
  <c r="AI23" i="1" s="1"/>
  <c r="AA22" i="1"/>
  <c r="AA21" i="1"/>
  <c r="AA20" i="1"/>
  <c r="AA19" i="1"/>
  <c r="AA18" i="1"/>
  <c r="AI18" i="1" s="1"/>
  <c r="AA17" i="1"/>
  <c r="AI17" i="1" s="1"/>
  <c r="AA16" i="1"/>
  <c r="AN18" i="1" l="1"/>
  <c r="AC528" i="9"/>
  <c r="Z691" i="9"/>
  <c r="H402" i="9"/>
  <c r="J392" i="9"/>
  <c r="I393" i="9"/>
  <c r="H394" i="9"/>
  <c r="G395" i="9"/>
  <c r="F395" i="9"/>
  <c r="F391" i="9"/>
  <c r="J393" i="9"/>
  <c r="H391" i="9"/>
  <c r="J395" i="9"/>
  <c r="J391" i="9"/>
  <c r="I392" i="9"/>
  <c r="H393" i="9"/>
  <c r="G394" i="9"/>
  <c r="F394" i="9"/>
  <c r="H395" i="9"/>
  <c r="G392" i="9"/>
  <c r="J394" i="9"/>
  <c r="I395" i="9"/>
  <c r="I391" i="9"/>
  <c r="H392" i="9"/>
  <c r="G393" i="9"/>
  <c r="F393" i="9"/>
  <c r="I394" i="9"/>
  <c r="F392" i="9"/>
  <c r="G391" i="9"/>
  <c r="G404" i="9"/>
  <c r="H403" i="9"/>
  <c r="I402" i="9"/>
  <c r="I401" i="9"/>
  <c r="J400" i="9"/>
  <c r="F400" i="9"/>
  <c r="J402" i="9"/>
  <c r="G400" i="9"/>
  <c r="J404" i="9"/>
  <c r="F404" i="9"/>
  <c r="G403" i="9"/>
  <c r="G402" i="9"/>
  <c r="H401" i="9"/>
  <c r="I400" i="9"/>
  <c r="H404" i="9"/>
  <c r="F401" i="9"/>
  <c r="I404" i="9"/>
  <c r="J403" i="9"/>
  <c r="F403" i="9"/>
  <c r="F402" i="9"/>
  <c r="G401" i="9"/>
  <c r="H400" i="9"/>
  <c r="I403" i="9"/>
  <c r="J401" i="9"/>
  <c r="AD547" i="9"/>
  <c r="AC549" i="9"/>
  <c r="AC574" i="9"/>
  <c r="AA672" i="9"/>
  <c r="G440" i="9"/>
  <c r="I438" i="9"/>
  <c r="J440" i="9"/>
  <c r="F440" i="9"/>
  <c r="G439" i="9"/>
  <c r="H438" i="9"/>
  <c r="I437" i="9"/>
  <c r="J436" i="9"/>
  <c r="F436" i="9"/>
  <c r="I439" i="9"/>
  <c r="F438" i="9"/>
  <c r="G437" i="9"/>
  <c r="H439" i="9"/>
  <c r="F437" i="9"/>
  <c r="I440" i="9"/>
  <c r="J439" i="9"/>
  <c r="F439" i="9"/>
  <c r="G438" i="9"/>
  <c r="H437" i="9"/>
  <c r="I436" i="9"/>
  <c r="H440" i="9"/>
  <c r="J438" i="9"/>
  <c r="H436" i="9"/>
  <c r="J437" i="9"/>
  <c r="G436" i="9"/>
  <c r="H431" i="9"/>
  <c r="I430" i="9"/>
  <c r="J429" i="9"/>
  <c r="F429" i="9"/>
  <c r="G428" i="9"/>
  <c r="H427" i="9"/>
  <c r="F430" i="9"/>
  <c r="I427" i="9"/>
  <c r="G431" i="9"/>
  <c r="H430" i="9"/>
  <c r="I429" i="9"/>
  <c r="J428" i="9"/>
  <c r="F428" i="9"/>
  <c r="G427" i="9"/>
  <c r="I431" i="9"/>
  <c r="G429" i="9"/>
  <c r="J431" i="9"/>
  <c r="F431" i="9"/>
  <c r="G430" i="9"/>
  <c r="H429" i="9"/>
  <c r="I428" i="9"/>
  <c r="J427" i="9"/>
  <c r="F427" i="9"/>
  <c r="J430" i="9"/>
  <c r="H428" i="9"/>
  <c r="I422" i="9"/>
  <c r="J421" i="9"/>
  <c r="F421" i="9"/>
  <c r="G420" i="9"/>
  <c r="H419" i="9"/>
  <c r="I418" i="9"/>
  <c r="G422" i="9"/>
  <c r="I420" i="9"/>
  <c r="F419" i="9"/>
  <c r="J422" i="9"/>
  <c r="G421" i="9"/>
  <c r="I419" i="9"/>
  <c r="F418" i="9"/>
  <c r="H422" i="9"/>
  <c r="I421" i="9"/>
  <c r="J420" i="9"/>
  <c r="F420" i="9"/>
  <c r="G419" i="9"/>
  <c r="H418" i="9"/>
  <c r="H421" i="9"/>
  <c r="J419" i="9"/>
  <c r="G418" i="9"/>
  <c r="F422" i="9"/>
  <c r="H420" i="9"/>
  <c r="J418" i="9"/>
  <c r="I413" i="9"/>
  <c r="J412" i="9"/>
  <c r="F412" i="9"/>
  <c r="F411" i="9"/>
  <c r="G410" i="9"/>
  <c r="H409" i="9"/>
  <c r="G412" i="9"/>
  <c r="I409" i="9"/>
  <c r="H413" i="9"/>
  <c r="I412" i="9"/>
  <c r="J411" i="9"/>
  <c r="J410" i="9"/>
  <c r="F410" i="9"/>
  <c r="G409" i="9"/>
  <c r="J413" i="9"/>
  <c r="H410" i="9"/>
  <c r="G413" i="9"/>
  <c r="H412" i="9"/>
  <c r="I411" i="9"/>
  <c r="I410" i="9"/>
  <c r="J409" i="9"/>
  <c r="F409" i="9"/>
  <c r="F413" i="9"/>
  <c r="H411" i="9"/>
  <c r="G411" i="9"/>
  <c r="AC621" i="9"/>
  <c r="AB618" i="9"/>
  <c r="AD619" i="9"/>
  <c r="Z621" i="9"/>
  <c r="AD618" i="9"/>
  <c r="AD621" i="9"/>
  <c r="Z618" i="9"/>
  <c r="AD620" i="9"/>
  <c r="AC617" i="9"/>
  <c r="Z619" i="9"/>
  <c r="AB619" i="9"/>
  <c r="Z617" i="9"/>
  <c r="AA617" i="9"/>
  <c r="Z620" i="9"/>
  <c r="AB621" i="9"/>
  <c r="AA618" i="9"/>
  <c r="AD617" i="9"/>
  <c r="AB620" i="9"/>
  <c r="AA620" i="9"/>
  <c r="G512" i="9"/>
  <c r="H511" i="9"/>
  <c r="I510" i="9"/>
  <c r="J509" i="9"/>
  <c r="F509" i="9"/>
  <c r="G508" i="9"/>
  <c r="J511" i="9"/>
  <c r="G510" i="9"/>
  <c r="H512" i="9"/>
  <c r="I511" i="9"/>
  <c r="J510" i="9"/>
  <c r="F510" i="9"/>
  <c r="G509" i="9"/>
  <c r="H508" i="9"/>
  <c r="J512" i="9"/>
  <c r="F512" i="9"/>
  <c r="G511" i="9"/>
  <c r="H510" i="9"/>
  <c r="I509" i="9"/>
  <c r="J508" i="9"/>
  <c r="F508" i="9"/>
  <c r="I512" i="9"/>
  <c r="F511" i="9"/>
  <c r="H509" i="9"/>
  <c r="I508" i="9"/>
  <c r="G476" i="9"/>
  <c r="H475" i="9"/>
  <c r="I474" i="9"/>
  <c r="J473" i="9"/>
  <c r="F473" i="9"/>
  <c r="G472" i="9"/>
  <c r="J475" i="9"/>
  <c r="G474" i="9"/>
  <c r="I472" i="9"/>
  <c r="J476" i="9"/>
  <c r="F476" i="9"/>
  <c r="G475" i="9"/>
  <c r="H474" i="9"/>
  <c r="I473" i="9"/>
  <c r="J472" i="9"/>
  <c r="F472" i="9"/>
  <c r="I476" i="9"/>
  <c r="F475" i="9"/>
  <c r="H473" i="9"/>
  <c r="I475" i="9"/>
  <c r="H472" i="9"/>
  <c r="J474" i="9"/>
  <c r="F474" i="9"/>
  <c r="H476" i="9"/>
  <c r="G473" i="9"/>
  <c r="AC531" i="9"/>
  <c r="AD529" i="9"/>
  <c r="AD531" i="9"/>
  <c r="Z528" i="9"/>
  <c r="AB531" i="9"/>
  <c r="Z527" i="9"/>
  <c r="AC527" i="9"/>
  <c r="AD530" i="9"/>
  <c r="Z529" i="9"/>
  <c r="AC530" i="9"/>
  <c r="AA527" i="9"/>
  <c r="AB529" i="9"/>
  <c r="AA531" i="9"/>
  <c r="Z530" i="9"/>
  <c r="AA528" i="9"/>
  <c r="AC529" i="9"/>
  <c r="AA530" i="9"/>
  <c r="AD538" i="9"/>
  <c r="AA540" i="9"/>
  <c r="Z536" i="9"/>
  <c r="AD536" i="9"/>
  <c r="AD539" i="9"/>
  <c r="AB537" i="9"/>
  <c r="Z538" i="9"/>
  <c r="AA539" i="9"/>
  <c r="Z540" i="9"/>
  <c r="AC540" i="9"/>
  <c r="AC537" i="9"/>
  <c r="AD540" i="9"/>
  <c r="AB540" i="9"/>
  <c r="AA537" i="9"/>
  <c r="AA538" i="9"/>
  <c r="Z539" i="9"/>
  <c r="AB538" i="9"/>
  <c r="AC538" i="9"/>
  <c r="AB539" i="9"/>
  <c r="AB666" i="9"/>
  <c r="AC665" i="9"/>
  <c r="AD664" i="9"/>
  <c r="Z664" i="9"/>
  <c r="AA663" i="9"/>
  <c r="AB662" i="9"/>
  <c r="AA666" i="9"/>
  <c r="AB665" i="9"/>
  <c r="AC664" i="9"/>
  <c r="AD663" i="9"/>
  <c r="Z663" i="9"/>
  <c r="AA662" i="9"/>
  <c r="AC666" i="9"/>
  <c r="Z665" i="9"/>
  <c r="AB663" i="9"/>
  <c r="AD666" i="9"/>
  <c r="AB664" i="9"/>
  <c r="AC662" i="9"/>
  <c r="Z666" i="9"/>
  <c r="AA664" i="9"/>
  <c r="Z662" i="9"/>
  <c r="AD662" i="9"/>
  <c r="AD665" i="9"/>
  <c r="AA665" i="9"/>
  <c r="AC663" i="9"/>
  <c r="AA529" i="9"/>
  <c r="AD528" i="9"/>
  <c r="Z575" i="9"/>
  <c r="AD574" i="9"/>
  <c r="AC536" i="9"/>
  <c r="AB536" i="9"/>
  <c r="AC618" i="9"/>
  <c r="AA619" i="9"/>
  <c r="AA692" i="9"/>
  <c r="AA564" i="9"/>
  <c r="AA566" i="9"/>
  <c r="AD591" i="9"/>
  <c r="Z548" i="9"/>
  <c r="AC593" i="9"/>
  <c r="AB593" i="9"/>
  <c r="AC591" i="9"/>
  <c r="AA592" i="9"/>
  <c r="AC590" i="9"/>
  <c r="AA593" i="9"/>
  <c r="AD592" i="9"/>
  <c r="AC592" i="9"/>
  <c r="AD590" i="9"/>
  <c r="Z591" i="9"/>
  <c r="AB592" i="9"/>
  <c r="AD594" i="9"/>
  <c r="Z592" i="9"/>
  <c r="AC594" i="9"/>
  <c r="Z590" i="9"/>
  <c r="AD593" i="9"/>
  <c r="AA590" i="9"/>
  <c r="AA591" i="9"/>
  <c r="AC620" i="9"/>
  <c r="AB591" i="9"/>
  <c r="AA594" i="9"/>
  <c r="H503" i="9"/>
  <c r="I502" i="9"/>
  <c r="J501" i="9"/>
  <c r="F501" i="9"/>
  <c r="G500" i="9"/>
  <c r="H499" i="9"/>
  <c r="J503" i="9"/>
  <c r="G502" i="9"/>
  <c r="I500" i="9"/>
  <c r="F499" i="9"/>
  <c r="I503" i="9"/>
  <c r="J502" i="9"/>
  <c r="F502" i="9"/>
  <c r="G501" i="9"/>
  <c r="H500" i="9"/>
  <c r="I499" i="9"/>
  <c r="G503" i="9"/>
  <c r="H502" i="9"/>
  <c r="I501" i="9"/>
  <c r="J500" i="9"/>
  <c r="F500" i="9"/>
  <c r="G499" i="9"/>
  <c r="F503" i="9"/>
  <c r="H501" i="9"/>
  <c r="J499" i="9"/>
  <c r="H467" i="9"/>
  <c r="I466" i="9"/>
  <c r="J465" i="9"/>
  <c r="F465" i="9"/>
  <c r="G464" i="9"/>
  <c r="H463" i="9"/>
  <c r="F467" i="9"/>
  <c r="H465" i="9"/>
  <c r="J463" i="9"/>
  <c r="G467" i="9"/>
  <c r="H466" i="9"/>
  <c r="I465" i="9"/>
  <c r="J464" i="9"/>
  <c r="F464" i="9"/>
  <c r="G463" i="9"/>
  <c r="J467" i="9"/>
  <c r="G466" i="9"/>
  <c r="I464" i="9"/>
  <c r="F463" i="9"/>
  <c r="G465" i="9"/>
  <c r="I467" i="9"/>
  <c r="H464" i="9"/>
  <c r="J466" i="9"/>
  <c r="I463" i="9"/>
  <c r="F466" i="9"/>
  <c r="AD546" i="9"/>
  <c r="AC548" i="9"/>
  <c r="AB549" i="9"/>
  <c r="Z545" i="9"/>
  <c r="AD545" i="9"/>
  <c r="AD549" i="9"/>
  <c r="AA549" i="9"/>
  <c r="Z546" i="9"/>
  <c r="AB547" i="9"/>
  <c r="AA548" i="9"/>
  <c r="AD548" i="9"/>
  <c r="Z547" i="9"/>
  <c r="AC545" i="9"/>
  <c r="AB548" i="9"/>
  <c r="AA545" i="9"/>
  <c r="AB546" i="9"/>
  <c r="AA547" i="9"/>
  <c r="AC546" i="9"/>
  <c r="Z549" i="9"/>
  <c r="Z692" i="9"/>
  <c r="AB693" i="9"/>
  <c r="AA690" i="9"/>
  <c r="AD689" i="9"/>
  <c r="AA693" i="9"/>
  <c r="AC690" i="9"/>
  <c r="AA691" i="9"/>
  <c r="AC692" i="9"/>
  <c r="AB689" i="9"/>
  <c r="AD693" i="9"/>
  <c r="AD690" i="9"/>
  <c r="Z690" i="9"/>
  <c r="AC693" i="9"/>
  <c r="AB690" i="9"/>
  <c r="AD691" i="9"/>
  <c r="Z693" i="9"/>
  <c r="AC691" i="9"/>
  <c r="Z689" i="9"/>
  <c r="AB692" i="9"/>
  <c r="AA675" i="9"/>
  <c r="Z672" i="9"/>
  <c r="AA674" i="9"/>
  <c r="Z671" i="9"/>
  <c r="AD674" i="9"/>
  <c r="AC675" i="9"/>
  <c r="AA673" i="9"/>
  <c r="AB674" i="9"/>
  <c r="AA671" i="9"/>
  <c r="AB673" i="9"/>
  <c r="AB675" i="9"/>
  <c r="Z673" i="9"/>
  <c r="AB671" i="9"/>
  <c r="AC673" i="9"/>
  <c r="AD675" i="9"/>
  <c r="AC672" i="9"/>
  <c r="AD673" i="9"/>
  <c r="AC674" i="9"/>
  <c r="Z674" i="9"/>
  <c r="AB530" i="9"/>
  <c r="AB527" i="9"/>
  <c r="AA536" i="9"/>
  <c r="AC539" i="9"/>
  <c r="AA621" i="9"/>
  <c r="AA689" i="9"/>
  <c r="AD692" i="9"/>
  <c r="AC564" i="9"/>
  <c r="Z594" i="9"/>
  <c r="AA546" i="9"/>
  <c r="AC671" i="9"/>
  <c r="Z675" i="9"/>
  <c r="J521" i="9"/>
  <c r="F521" i="9"/>
  <c r="G520" i="9"/>
  <c r="H519" i="9"/>
  <c r="I518" i="9"/>
  <c r="J517" i="9"/>
  <c r="F517" i="9"/>
  <c r="I520" i="9"/>
  <c r="F519" i="9"/>
  <c r="H517" i="9"/>
  <c r="G521" i="9"/>
  <c r="H520" i="9"/>
  <c r="I519" i="9"/>
  <c r="J518" i="9"/>
  <c r="F518" i="9"/>
  <c r="G517" i="9"/>
  <c r="I521" i="9"/>
  <c r="J520" i="9"/>
  <c r="F520" i="9"/>
  <c r="G519" i="9"/>
  <c r="H518" i="9"/>
  <c r="I517" i="9"/>
  <c r="H521" i="9"/>
  <c r="J519" i="9"/>
  <c r="G518" i="9"/>
  <c r="J449" i="9"/>
  <c r="F449" i="9"/>
  <c r="G448" i="9"/>
  <c r="H447" i="9"/>
  <c r="I446" i="9"/>
  <c r="J445" i="9"/>
  <c r="F445" i="9"/>
  <c r="H449" i="9"/>
  <c r="J447" i="9"/>
  <c r="G446" i="9"/>
  <c r="H445" i="9"/>
  <c r="I449" i="9"/>
  <c r="J448" i="9"/>
  <c r="F448" i="9"/>
  <c r="G447" i="9"/>
  <c r="H446" i="9"/>
  <c r="I445" i="9"/>
  <c r="I448" i="9"/>
  <c r="F447" i="9"/>
  <c r="I447" i="9"/>
  <c r="J446" i="9"/>
  <c r="G449" i="9"/>
  <c r="F446" i="9"/>
  <c r="H448" i="9"/>
  <c r="G445" i="9"/>
  <c r="AC567" i="9"/>
  <c r="AB564" i="9"/>
  <c r="Z565" i="9"/>
  <c r="AD565" i="9"/>
  <c r="AB565" i="9"/>
  <c r="AD567" i="9"/>
  <c r="AB566" i="9"/>
  <c r="AD566" i="9"/>
  <c r="AC563" i="9"/>
  <c r="Z564" i="9"/>
  <c r="AD564" i="9"/>
  <c r="AA563" i="9"/>
  <c r="AB563" i="9"/>
  <c r="Z566" i="9"/>
  <c r="AA567" i="9"/>
  <c r="Z563" i="9"/>
  <c r="AD563" i="9"/>
  <c r="AC566" i="9"/>
  <c r="AC565" i="9"/>
  <c r="AC619" i="9"/>
  <c r="Z567" i="9"/>
  <c r="G710" i="9"/>
  <c r="H709" i="9"/>
  <c r="I708" i="9"/>
  <c r="J707" i="9"/>
  <c r="F707" i="9"/>
  <c r="G706" i="9"/>
  <c r="I710" i="9"/>
  <c r="I709" i="9"/>
  <c r="H708" i="9"/>
  <c r="H707" i="9"/>
  <c r="H706" i="9"/>
  <c r="H710" i="9"/>
  <c r="G709" i="9"/>
  <c r="G708" i="9"/>
  <c r="G707" i="9"/>
  <c r="F706" i="9"/>
  <c r="F710" i="9"/>
  <c r="F708" i="9"/>
  <c r="J706" i="9"/>
  <c r="J710" i="9"/>
  <c r="I706" i="9"/>
  <c r="J709" i="9"/>
  <c r="I707" i="9"/>
  <c r="F709" i="9"/>
  <c r="J708" i="9"/>
  <c r="I494" i="9"/>
  <c r="J493" i="9"/>
  <c r="F493" i="9"/>
  <c r="G492" i="9"/>
  <c r="H491" i="9"/>
  <c r="I490" i="9"/>
  <c r="H493" i="9"/>
  <c r="J491" i="9"/>
  <c r="G490" i="9"/>
  <c r="J494" i="9"/>
  <c r="F494" i="9"/>
  <c r="H494" i="9"/>
  <c r="I493" i="9"/>
  <c r="J492" i="9"/>
  <c r="F492" i="9"/>
  <c r="G491" i="9"/>
  <c r="H490" i="9"/>
  <c r="G494" i="9"/>
  <c r="I492" i="9"/>
  <c r="F491" i="9"/>
  <c r="G493" i="9"/>
  <c r="F490" i="9"/>
  <c r="H492" i="9"/>
  <c r="I491" i="9"/>
  <c r="J490" i="9"/>
  <c r="I458" i="9"/>
  <c r="J457" i="9"/>
  <c r="F457" i="9"/>
  <c r="G456" i="9"/>
  <c r="H455" i="9"/>
  <c r="I454" i="9"/>
  <c r="G458" i="9"/>
  <c r="I456" i="9"/>
  <c r="F455" i="9"/>
  <c r="H458" i="9"/>
  <c r="I457" i="9"/>
  <c r="J456" i="9"/>
  <c r="F456" i="9"/>
  <c r="G455" i="9"/>
  <c r="H454" i="9"/>
  <c r="H457" i="9"/>
  <c r="J455" i="9"/>
  <c r="G454" i="9"/>
  <c r="F458" i="9"/>
  <c r="J454" i="9"/>
  <c r="G457" i="9"/>
  <c r="F454" i="9"/>
  <c r="H456" i="9"/>
  <c r="J458" i="9"/>
  <c r="I455" i="9"/>
  <c r="Z574" i="9"/>
  <c r="AB575" i="9"/>
  <c r="AA576" i="9"/>
  <c r="Z572" i="9"/>
  <c r="AD572" i="9"/>
  <c r="AD573" i="9"/>
  <c r="AB576" i="9"/>
  <c r="AA573" i="9"/>
  <c r="AB574" i="9"/>
  <c r="AA575" i="9"/>
  <c r="AD575" i="9"/>
  <c r="Z576" i="9"/>
  <c r="AC572" i="9"/>
  <c r="AC575" i="9"/>
  <c r="AB572" i="9"/>
  <c r="AB573" i="9"/>
  <c r="AA574" i="9"/>
  <c r="AC573" i="9"/>
  <c r="AD576" i="9"/>
  <c r="AC657" i="9"/>
  <c r="AD656" i="9"/>
  <c r="Z656" i="9"/>
  <c r="AA655" i="9"/>
  <c r="AB654" i="9"/>
  <c r="AC653" i="9"/>
  <c r="AB657" i="9"/>
  <c r="AC656" i="9"/>
  <c r="AD655" i="9"/>
  <c r="Z655" i="9"/>
  <c r="AA654" i="9"/>
  <c r="AB653" i="9"/>
  <c r="AD657" i="9"/>
  <c r="AA656" i="9"/>
  <c r="AC654" i="9"/>
  <c r="Z653" i="9"/>
  <c r="AB656" i="9"/>
  <c r="Z654" i="9"/>
  <c r="AC655" i="9"/>
  <c r="AD653" i="9"/>
  <c r="AD654" i="9"/>
  <c r="AA657" i="9"/>
  <c r="AA653" i="9"/>
  <c r="AB655" i="9"/>
  <c r="Z657" i="9"/>
  <c r="AD527" i="9"/>
  <c r="Z531" i="9"/>
  <c r="AA572" i="9"/>
  <c r="AD537" i="9"/>
  <c r="AB617" i="9"/>
  <c r="AB691" i="9"/>
  <c r="AB567" i="9"/>
  <c r="AB590" i="9"/>
  <c r="Z593" i="9"/>
  <c r="AB545" i="9"/>
  <c r="AB672" i="9"/>
  <c r="AD672" i="9"/>
  <c r="AA612" i="9"/>
  <c r="AA637" i="9"/>
  <c r="X185" i="9"/>
  <c r="W625" i="9"/>
  <c r="X191" i="9"/>
  <c r="W643" i="9"/>
  <c r="X203" i="9"/>
  <c r="W679" i="9"/>
  <c r="X176" i="9"/>
  <c r="W598" i="9"/>
  <c r="X209" i="9"/>
  <c r="W697" i="9"/>
  <c r="X182" i="9"/>
  <c r="X616" i="9" s="1"/>
  <c r="X200" i="9"/>
  <c r="X670" i="9" s="1"/>
  <c r="X173" i="9"/>
  <c r="X589" i="9" s="1"/>
  <c r="X179" i="9"/>
  <c r="W607" i="9"/>
  <c r="AB610" i="9" s="1"/>
  <c r="AP145" i="1"/>
  <c r="AQ145" i="1" s="1"/>
  <c r="X661" i="9"/>
  <c r="X188" i="9"/>
  <c r="W634" i="9"/>
  <c r="AC637" i="9" s="1"/>
  <c r="X206" i="9"/>
  <c r="X688" i="9" s="1"/>
  <c r="U463" i="9"/>
  <c r="X158" i="9"/>
  <c r="X544" i="9" s="1"/>
  <c r="X155" i="9"/>
  <c r="X535" i="9" s="1"/>
  <c r="X164" i="9"/>
  <c r="X562" i="9" s="1"/>
  <c r="X167" i="9"/>
  <c r="X571" i="9" s="1"/>
  <c r="AP118" i="1"/>
  <c r="AQ118" i="1" s="1"/>
  <c r="X152" i="9"/>
  <c r="X526" i="9" s="1"/>
  <c r="AP109" i="1"/>
  <c r="AQ109" i="1" s="1"/>
  <c r="X194" i="9"/>
  <c r="D212" i="9"/>
  <c r="D706" i="9" s="1"/>
  <c r="R43" i="1"/>
  <c r="C95" i="9" s="1"/>
  <c r="R28" i="1"/>
  <c r="C80" i="9" s="1"/>
  <c r="R34" i="1"/>
  <c r="C86" i="9" s="1"/>
  <c r="AN160" i="1"/>
  <c r="AN161" i="1" s="1"/>
  <c r="AN162" i="1" s="1"/>
  <c r="AO160" i="1" s="1"/>
  <c r="AM160" i="1" s="1"/>
  <c r="W212" i="9" s="1"/>
  <c r="W706" i="9" s="1"/>
  <c r="AN97" i="1"/>
  <c r="AN98" i="1" s="1"/>
  <c r="AN99" i="1" s="1"/>
  <c r="AO97" i="1" s="1"/>
  <c r="AM97" i="1" s="1"/>
  <c r="W149" i="9" s="1"/>
  <c r="W517" i="9" s="1"/>
  <c r="O52" i="1"/>
  <c r="B104" i="9" s="1"/>
  <c r="O40" i="1"/>
  <c r="B92" i="9" s="1"/>
  <c r="O34" i="1"/>
  <c r="B86" i="9" s="1"/>
  <c r="R37" i="1"/>
  <c r="C89" i="9" s="1"/>
  <c r="AN49" i="1"/>
  <c r="R22" i="1"/>
  <c r="C74" i="9" s="1"/>
  <c r="O25" i="1"/>
  <c r="B77" i="9" s="1"/>
  <c r="R46" i="1"/>
  <c r="C98" i="9" s="1"/>
  <c r="R40" i="1"/>
  <c r="C92" i="9" s="1"/>
  <c r="O43" i="1"/>
  <c r="B95" i="9" s="1"/>
  <c r="R49" i="1"/>
  <c r="C101" i="9" s="1"/>
  <c r="O28" i="1"/>
  <c r="B80" i="9" s="1"/>
  <c r="R25" i="1"/>
  <c r="C77" i="9" s="1"/>
  <c r="O22" i="1"/>
  <c r="B74" i="9" s="1"/>
  <c r="O46" i="1"/>
  <c r="B98" i="9" s="1"/>
  <c r="O37" i="1"/>
  <c r="B89" i="9" s="1"/>
  <c r="O31" i="1"/>
  <c r="B83" i="9" s="1"/>
  <c r="R52" i="1"/>
  <c r="C104" i="9" s="1"/>
  <c r="O49" i="1"/>
  <c r="B101" i="9" s="1"/>
  <c r="R31" i="1"/>
  <c r="C83" i="9" s="1"/>
  <c r="R19" i="1"/>
  <c r="C71" i="9" s="1"/>
  <c r="O19" i="1"/>
  <c r="B71" i="9" s="1"/>
  <c r="R16" i="1"/>
  <c r="C68" i="9" s="1"/>
  <c r="O16" i="1"/>
  <c r="B68" i="9" s="1"/>
  <c r="AI50" i="1"/>
  <c r="B137" i="9"/>
  <c r="B481" i="9" s="1"/>
  <c r="O13" i="1"/>
  <c r="AK160" i="1"/>
  <c r="AI20" i="1"/>
  <c r="AI21" i="1"/>
  <c r="AI29" i="1"/>
  <c r="AI30" i="1"/>
  <c r="AI40" i="1"/>
  <c r="AI41" i="1"/>
  <c r="AI42" i="1"/>
  <c r="AI53" i="1"/>
  <c r="AI54" i="1"/>
  <c r="AI62" i="1"/>
  <c r="AI63" i="1"/>
  <c r="AI71" i="1"/>
  <c r="AI72" i="1"/>
  <c r="AI80" i="1"/>
  <c r="AI81" i="1"/>
  <c r="AI89" i="1"/>
  <c r="AI90" i="1"/>
  <c r="AK97" i="1"/>
  <c r="AI37" i="1"/>
  <c r="AI38" i="1"/>
  <c r="AI39" i="1"/>
  <c r="AI46" i="1"/>
  <c r="AI47" i="1"/>
  <c r="AI48" i="1"/>
  <c r="AI16" i="1"/>
  <c r="AI19" i="1"/>
  <c r="AI22" i="1"/>
  <c r="AI25" i="1"/>
  <c r="AI28" i="1"/>
  <c r="AI31" i="1"/>
  <c r="AI34" i="1"/>
  <c r="AN34" i="1" s="1"/>
  <c r="AI35" i="1"/>
  <c r="AI36" i="1"/>
  <c r="AI43" i="1"/>
  <c r="AN43" i="1" s="1"/>
  <c r="AI44" i="1"/>
  <c r="AI45" i="1"/>
  <c r="AI52" i="1"/>
  <c r="AI55" i="1"/>
  <c r="AI58" i="1"/>
  <c r="AI61" i="1"/>
  <c r="AN61" i="1" s="1"/>
  <c r="AI64" i="1"/>
  <c r="AN64" i="1" s="1"/>
  <c r="AN65" i="1" s="1"/>
  <c r="AN66" i="1" s="1"/>
  <c r="AO64" i="1" s="1"/>
  <c r="AM64" i="1" s="1"/>
  <c r="W116" i="9" s="1"/>
  <c r="W418" i="9" s="1"/>
  <c r="AI67" i="1"/>
  <c r="AI70" i="1"/>
  <c r="AN70" i="1" s="1"/>
  <c r="AI73" i="1"/>
  <c r="AI76" i="1"/>
  <c r="AI79" i="1"/>
  <c r="AN79" i="1" s="1"/>
  <c r="AI82" i="1"/>
  <c r="AI85" i="1"/>
  <c r="AI88" i="1"/>
  <c r="AI91" i="1"/>
  <c r="AI94" i="1"/>
  <c r="AK49" i="1"/>
  <c r="Z635" i="9" l="1"/>
  <c r="AD608" i="9"/>
  <c r="Z636" i="9"/>
  <c r="AA609" i="9"/>
  <c r="AD637" i="9"/>
  <c r="AB637" i="9"/>
  <c r="AB638" i="9"/>
  <c r="AB612" i="9"/>
  <c r="AA610" i="9"/>
  <c r="AA611" i="9"/>
  <c r="AA636" i="9"/>
  <c r="AC639" i="9"/>
  <c r="AA638" i="9"/>
  <c r="AA639" i="9"/>
  <c r="AB608" i="9"/>
  <c r="Z611" i="9"/>
  <c r="Z612" i="9"/>
  <c r="Z638" i="9"/>
  <c r="AC638" i="9"/>
  <c r="AA635" i="9"/>
  <c r="AC611" i="9"/>
  <c r="AC610" i="9"/>
  <c r="Z608" i="9"/>
  <c r="AN62" i="1"/>
  <c r="AN63" i="1" s="1"/>
  <c r="AO61" i="1" s="1"/>
  <c r="AM61" i="1" s="1"/>
  <c r="W113" i="9" s="1"/>
  <c r="W409" i="9" s="1"/>
  <c r="J485" i="9"/>
  <c r="F485" i="9"/>
  <c r="G484" i="9"/>
  <c r="H483" i="9"/>
  <c r="I482" i="9"/>
  <c r="J481" i="9"/>
  <c r="F481" i="9"/>
  <c r="I484" i="9"/>
  <c r="F483" i="9"/>
  <c r="H481" i="9"/>
  <c r="I485" i="9"/>
  <c r="J484" i="9"/>
  <c r="F484" i="9"/>
  <c r="G483" i="9"/>
  <c r="H482" i="9"/>
  <c r="I481" i="9"/>
  <c r="H485" i="9"/>
  <c r="J483" i="9"/>
  <c r="G482" i="9"/>
  <c r="J482" i="9"/>
  <c r="G485" i="9"/>
  <c r="F482" i="9"/>
  <c r="H484" i="9"/>
  <c r="G481" i="9"/>
  <c r="I483" i="9"/>
  <c r="AC601" i="9"/>
  <c r="AD603" i="9"/>
  <c r="AC600" i="9"/>
  <c r="AD601" i="9"/>
  <c r="Z602" i="9"/>
  <c r="AB599" i="9"/>
  <c r="AD600" i="9"/>
  <c r="Z603" i="9"/>
  <c r="AD599" i="9"/>
  <c r="AA600" i="9"/>
  <c r="AC599" i="9"/>
  <c r="AA601" i="9"/>
  <c r="AA603" i="9"/>
  <c r="Z600" i="9"/>
  <c r="AA602" i="9"/>
  <c r="Z599" i="9"/>
  <c r="AC602" i="9"/>
  <c r="Z601" i="9"/>
  <c r="AD602" i="9"/>
  <c r="AB602" i="9"/>
  <c r="AB600" i="9"/>
  <c r="AB603" i="9"/>
  <c r="AA599" i="9"/>
  <c r="AC603" i="9"/>
  <c r="AB601" i="9"/>
  <c r="AD638" i="9"/>
  <c r="AB639" i="9"/>
  <c r="AB635" i="9"/>
  <c r="AD635" i="9"/>
  <c r="Z639" i="9"/>
  <c r="AD636" i="9"/>
  <c r="AB611" i="9"/>
  <c r="AA608" i="9"/>
  <c r="AD610" i="9"/>
  <c r="AC608" i="9"/>
  <c r="AD611" i="9"/>
  <c r="AC609" i="9"/>
  <c r="AD612" i="9"/>
  <c r="Z648" i="9"/>
  <c r="AD644" i="9"/>
  <c r="Z647" i="9"/>
  <c r="AB647" i="9"/>
  <c r="Z646" i="9"/>
  <c r="Z645" i="9"/>
  <c r="AA647" i="9"/>
  <c r="Z644" i="9"/>
  <c r="AA646" i="9"/>
  <c r="AD645" i="9"/>
  <c r="AC647" i="9"/>
  <c r="AD646" i="9"/>
  <c r="AB646" i="9"/>
  <c r="AC648" i="9"/>
  <c r="AB645" i="9"/>
  <c r="AA644" i="9"/>
  <c r="AA645" i="9"/>
  <c r="AB648" i="9"/>
  <c r="AC645" i="9"/>
  <c r="AC646" i="9"/>
  <c r="AD647" i="9"/>
  <c r="AB644" i="9"/>
  <c r="AD648" i="9"/>
  <c r="AA648" i="9"/>
  <c r="AC644" i="9"/>
  <c r="AC701" i="9"/>
  <c r="AB698" i="9"/>
  <c r="AD699" i="9"/>
  <c r="AA700" i="9"/>
  <c r="AA701" i="9"/>
  <c r="AD698" i="9"/>
  <c r="AD700" i="9"/>
  <c r="AA702" i="9"/>
  <c r="Z699" i="9"/>
  <c r="AC698" i="9"/>
  <c r="AB699" i="9"/>
  <c r="Z701" i="9"/>
  <c r="Z700" i="9"/>
  <c r="AB701" i="9"/>
  <c r="AA698" i="9"/>
  <c r="Z702" i="9"/>
  <c r="AB700" i="9"/>
  <c r="Z698" i="9"/>
  <c r="AD701" i="9"/>
  <c r="AC702" i="9"/>
  <c r="AB702" i="9"/>
  <c r="AC699" i="9"/>
  <c r="AA699" i="9"/>
  <c r="AD702" i="9"/>
  <c r="AC700" i="9"/>
  <c r="AB682" i="9"/>
  <c r="AC684" i="9"/>
  <c r="AB681" i="9"/>
  <c r="Z681" i="9"/>
  <c r="AB680" i="9"/>
  <c r="AA680" i="9"/>
  <c r="AD684" i="9"/>
  <c r="AC681" i="9"/>
  <c r="AD683" i="9"/>
  <c r="AC680" i="9"/>
  <c r="AB683" i="9"/>
  <c r="AC683" i="9"/>
  <c r="AD681" i="9"/>
  <c r="Z684" i="9"/>
  <c r="AD680" i="9"/>
  <c r="Z683" i="9"/>
  <c r="AA684" i="9"/>
  <c r="AA681" i="9"/>
  <c r="Z682" i="9"/>
  <c r="Z680" i="9"/>
  <c r="AB684" i="9"/>
  <c r="AA683" i="9"/>
  <c r="AA682" i="9"/>
  <c r="AD682" i="9"/>
  <c r="AC682" i="9"/>
  <c r="AB630" i="9"/>
  <c r="AA627" i="9"/>
  <c r="AC628" i="9"/>
  <c r="AD629" i="9"/>
  <c r="AB627" i="9"/>
  <c r="Z630" i="9"/>
  <c r="AC630" i="9"/>
  <c r="AC629" i="9"/>
  <c r="AB626" i="9"/>
  <c r="AD627" i="9"/>
  <c r="AA628" i="9"/>
  <c r="AD630" i="9"/>
  <c r="AB628" i="9"/>
  <c r="AD628" i="9"/>
  <c r="AA630" i="9"/>
  <c r="Z627" i="9"/>
  <c r="AC626" i="9"/>
  <c r="Z629" i="9"/>
  <c r="Z626" i="9"/>
  <c r="Z628" i="9"/>
  <c r="AD626" i="9"/>
  <c r="AA629" i="9"/>
  <c r="AB629" i="9"/>
  <c r="AC627" i="9"/>
  <c r="AA626" i="9"/>
  <c r="AB636" i="9"/>
  <c r="AC635" i="9"/>
  <c r="Z637" i="9"/>
  <c r="AC636" i="9"/>
  <c r="AD639" i="9"/>
  <c r="AD609" i="9"/>
  <c r="Z610" i="9"/>
  <c r="Z609" i="9"/>
  <c r="AB609" i="9"/>
  <c r="AC612" i="9"/>
  <c r="AP139" i="1"/>
  <c r="AQ139" i="1" s="1"/>
  <c r="X643" i="9"/>
  <c r="AP151" i="1"/>
  <c r="AQ151" i="1" s="1"/>
  <c r="X679" i="9"/>
  <c r="AP142" i="1"/>
  <c r="AQ142" i="1" s="1"/>
  <c r="X652" i="9"/>
  <c r="AP157" i="1"/>
  <c r="AQ157" i="1" s="1"/>
  <c r="X697" i="9"/>
  <c r="AP124" i="1"/>
  <c r="AQ124" i="1" s="1"/>
  <c r="X598" i="9"/>
  <c r="AP133" i="1"/>
  <c r="AQ133" i="1" s="1"/>
  <c r="X625" i="9"/>
  <c r="AP130" i="1"/>
  <c r="AQ130" i="1" s="1"/>
  <c r="AP148" i="1"/>
  <c r="AQ148" i="1" s="1"/>
  <c r="AP121" i="1"/>
  <c r="AQ121" i="1" s="1"/>
  <c r="AP136" i="1"/>
  <c r="AQ136" i="1" s="1"/>
  <c r="X634" i="9"/>
  <c r="AP154" i="1"/>
  <c r="AQ154" i="1" s="1"/>
  <c r="AP127" i="1"/>
  <c r="AQ127" i="1" s="1"/>
  <c r="X607" i="9"/>
  <c r="AN50" i="1"/>
  <c r="AN51" i="1" s="1"/>
  <c r="AO49" i="1" s="1"/>
  <c r="AP103" i="1"/>
  <c r="AQ103" i="1" s="1"/>
  <c r="AP112" i="1"/>
  <c r="AQ112" i="1" s="1"/>
  <c r="AP115" i="1"/>
  <c r="AQ115" i="1" s="1"/>
  <c r="AP106" i="1"/>
  <c r="AQ106" i="1" s="1"/>
  <c r="AK64" i="1"/>
  <c r="AK65" i="1" s="1"/>
  <c r="AK61" i="1"/>
  <c r="AK62" i="1" s="1"/>
  <c r="AK63" i="1" s="1"/>
  <c r="AK79" i="1"/>
  <c r="AK80" i="1" s="1"/>
  <c r="AN71" i="1"/>
  <c r="AN72" i="1" s="1"/>
  <c r="AO70" i="1" s="1"/>
  <c r="AM70" i="1" s="1"/>
  <c r="W122" i="9" s="1"/>
  <c r="W436" i="9" s="1"/>
  <c r="AN80" i="1"/>
  <c r="AN81" i="1" s="1"/>
  <c r="AO79" i="1" s="1"/>
  <c r="AM79" i="1" s="1"/>
  <c r="W131" i="9" s="1"/>
  <c r="AK43" i="1"/>
  <c r="AK44" i="1" s="1"/>
  <c r="AK70" i="1"/>
  <c r="AK71" i="1" s="1"/>
  <c r="AK34" i="1"/>
  <c r="AK35" i="1" s="1"/>
  <c r="AK36" i="1" s="1"/>
  <c r="AO16" i="1"/>
  <c r="AK16" i="1"/>
  <c r="AK17" i="1" s="1"/>
  <c r="AN35" i="1"/>
  <c r="AN36" i="1" s="1"/>
  <c r="AO34" i="1" s="1"/>
  <c r="AN44" i="1"/>
  <c r="AN45" i="1" s="1"/>
  <c r="AO43" i="1" s="1"/>
  <c r="AK40" i="1"/>
  <c r="AK41" i="1" s="1"/>
  <c r="AN40" i="1"/>
  <c r="AN41" i="1" s="1"/>
  <c r="AN42" i="1" s="1"/>
  <c r="AO40" i="1" s="1"/>
  <c r="AK37" i="1"/>
  <c r="AK38" i="1" s="1"/>
  <c r="AN37" i="1"/>
  <c r="AN38" i="1" s="1"/>
  <c r="AN39" i="1" s="1"/>
  <c r="AO37" i="1" s="1"/>
  <c r="AK46" i="1"/>
  <c r="AK47" i="1" s="1"/>
  <c r="AN46" i="1"/>
  <c r="AN47" i="1" s="1"/>
  <c r="AN48" i="1" s="1"/>
  <c r="AO46" i="1" s="1"/>
  <c r="AK19" i="1"/>
  <c r="AK20" i="1" s="1"/>
  <c r="AN19" i="1"/>
  <c r="AN20" i="1" s="1"/>
  <c r="AN21" i="1" s="1"/>
  <c r="AO19" i="1" s="1"/>
  <c r="AK22" i="1"/>
  <c r="AK23" i="1" s="1"/>
  <c r="AK24" i="1" s="1"/>
  <c r="AN22" i="1"/>
  <c r="AN23" i="1" s="1"/>
  <c r="AN24" i="1" s="1"/>
  <c r="AO22" i="1" s="1"/>
  <c r="AK25" i="1"/>
  <c r="AK26" i="1" s="1"/>
  <c r="AN25" i="1"/>
  <c r="AN26" i="1" s="1"/>
  <c r="AN27" i="1" s="1"/>
  <c r="AO25" i="1" s="1"/>
  <c r="AK28" i="1"/>
  <c r="AK29" i="1" s="1"/>
  <c r="AN28" i="1"/>
  <c r="AN29" i="1" s="1"/>
  <c r="AN30" i="1" s="1"/>
  <c r="AO28" i="1" s="1"/>
  <c r="AK31" i="1"/>
  <c r="AK32" i="1" s="1"/>
  <c r="AN31" i="1"/>
  <c r="AN32" i="1" s="1"/>
  <c r="AN33" i="1" s="1"/>
  <c r="AO31" i="1" s="1"/>
  <c r="AK52" i="1"/>
  <c r="AK53" i="1" s="1"/>
  <c r="AK54" i="1" s="1"/>
  <c r="AN52" i="1"/>
  <c r="AN53" i="1" s="1"/>
  <c r="AN54" i="1" s="1"/>
  <c r="AO52" i="1" s="1"/>
  <c r="AK55" i="1"/>
  <c r="AK56" i="1" s="1"/>
  <c r="AN55" i="1"/>
  <c r="AN56" i="1" s="1"/>
  <c r="AN57" i="1" s="1"/>
  <c r="AO55" i="1" s="1"/>
  <c r="AK58" i="1"/>
  <c r="AK59" i="1" s="1"/>
  <c r="AN58" i="1"/>
  <c r="AN59" i="1" s="1"/>
  <c r="AN60" i="1" s="1"/>
  <c r="AO58" i="1" s="1"/>
  <c r="AK67" i="1"/>
  <c r="AK68" i="1" s="1"/>
  <c r="AN67" i="1"/>
  <c r="AN68" i="1" s="1"/>
  <c r="AN69" i="1" s="1"/>
  <c r="AO67" i="1" s="1"/>
  <c r="AM67" i="1" s="1"/>
  <c r="W119" i="9" s="1"/>
  <c r="W427" i="9" s="1"/>
  <c r="AK73" i="1"/>
  <c r="AK74" i="1" s="1"/>
  <c r="AK75" i="1" s="1"/>
  <c r="AL73" i="1" s="1"/>
  <c r="AN73" i="1"/>
  <c r="AN74" i="1" s="1"/>
  <c r="AN75" i="1" s="1"/>
  <c r="AO73" i="1" s="1"/>
  <c r="AM73" i="1" s="1"/>
  <c r="W125" i="9" s="1"/>
  <c r="W445" i="9" s="1"/>
  <c r="AK76" i="1"/>
  <c r="AK77" i="1" s="1"/>
  <c r="AN76" i="1"/>
  <c r="AN77" i="1" s="1"/>
  <c r="AN78" i="1" s="1"/>
  <c r="AO76" i="1" s="1"/>
  <c r="AM76" i="1" s="1"/>
  <c r="W128" i="9" s="1"/>
  <c r="W454" i="9" s="1"/>
  <c r="AK82" i="1"/>
  <c r="AK83" i="1" s="1"/>
  <c r="AN82" i="1"/>
  <c r="AN83" i="1" s="1"/>
  <c r="AN84" i="1" s="1"/>
  <c r="AO82" i="1" s="1"/>
  <c r="AM82" i="1" s="1"/>
  <c r="W134" i="9" s="1"/>
  <c r="W472" i="9" s="1"/>
  <c r="AK85" i="1"/>
  <c r="AN85" i="1"/>
  <c r="AN86" i="1" s="1"/>
  <c r="AN87" i="1" s="1"/>
  <c r="AO85" i="1" s="1"/>
  <c r="AM85" i="1" s="1"/>
  <c r="W137" i="9" s="1"/>
  <c r="W481" i="9" s="1"/>
  <c r="AK88" i="1"/>
  <c r="AK89" i="1" s="1"/>
  <c r="AK90" i="1" s="1"/>
  <c r="AN88" i="1"/>
  <c r="AN89" i="1" s="1"/>
  <c r="AN90" i="1" s="1"/>
  <c r="AO88" i="1" s="1"/>
  <c r="AM88" i="1" s="1"/>
  <c r="W140" i="9" s="1"/>
  <c r="W490" i="9" s="1"/>
  <c r="AK91" i="1"/>
  <c r="AK92" i="1" s="1"/>
  <c r="AN91" i="1"/>
  <c r="AN92" i="1" s="1"/>
  <c r="AN93" i="1" s="1"/>
  <c r="AO91" i="1" s="1"/>
  <c r="AM91" i="1" s="1"/>
  <c r="W143" i="9" s="1"/>
  <c r="W499" i="9" s="1"/>
  <c r="AK94" i="1"/>
  <c r="AN94" i="1"/>
  <c r="AN95" i="1" s="1"/>
  <c r="AN96" i="1" s="1"/>
  <c r="AO94" i="1" s="1"/>
  <c r="AM94" i="1" s="1"/>
  <c r="W146" i="9" s="1"/>
  <c r="W508" i="9" s="1"/>
  <c r="AK161" i="1"/>
  <c r="AK98" i="1"/>
  <c r="AK50" i="1"/>
  <c r="AM49" i="1" l="1"/>
  <c r="W101" i="9" s="1"/>
  <c r="W463" i="9"/>
  <c r="AL61" i="1"/>
  <c r="AJ61" i="1" s="1"/>
  <c r="V113" i="9" s="1"/>
  <c r="V409" i="9" s="1"/>
  <c r="AM52" i="1"/>
  <c r="W104" i="9" s="1"/>
  <c r="AM55" i="1"/>
  <c r="W107" i="9" s="1"/>
  <c r="W391" i="9" s="1"/>
  <c r="AM28" i="1"/>
  <c r="W80" i="9" s="1"/>
  <c r="AM37" i="1"/>
  <c r="W89" i="9" s="1"/>
  <c r="W337" i="9" s="1"/>
  <c r="AM34" i="1"/>
  <c r="W86" i="9" s="1"/>
  <c r="AM46" i="1"/>
  <c r="W98" i="9" s="1"/>
  <c r="AM25" i="1"/>
  <c r="W77" i="9" s="1"/>
  <c r="AM22" i="1"/>
  <c r="W74" i="9" s="1"/>
  <c r="AM31" i="1"/>
  <c r="W83" i="9" s="1"/>
  <c r="AM40" i="1"/>
  <c r="W92" i="9" s="1"/>
  <c r="W346" i="9" s="1"/>
  <c r="AM43" i="1"/>
  <c r="W95" i="9" s="1"/>
  <c r="AJ73" i="1"/>
  <c r="V125" i="9" s="1"/>
  <c r="V445" i="9" s="1"/>
  <c r="AL22" i="1"/>
  <c r="AM58" i="1"/>
  <c r="W110" i="9" s="1"/>
  <c r="W400" i="9" s="1"/>
  <c r="AM19" i="1"/>
  <c r="W71" i="9" s="1"/>
  <c r="AM16" i="1"/>
  <c r="W68" i="9" s="1"/>
  <c r="AK86" i="1"/>
  <c r="AK95" i="1"/>
  <c r="AK57" i="1"/>
  <c r="AL55" i="1" s="1"/>
  <c r="AK66" i="1"/>
  <c r="AL64" i="1" s="1"/>
  <c r="AK84" i="1"/>
  <c r="AL82" i="1" s="1"/>
  <c r="AJ82" i="1" s="1"/>
  <c r="V134" i="9" s="1"/>
  <c r="AK93" i="1"/>
  <c r="AL91" i="1" s="1"/>
  <c r="AJ91" i="1" s="1"/>
  <c r="V143" i="9" s="1"/>
  <c r="AK162" i="1"/>
  <c r="AL160" i="1" s="1"/>
  <c r="AJ160" i="1" s="1"/>
  <c r="V212" i="9" s="1"/>
  <c r="AK30" i="1"/>
  <c r="AL28" i="1" s="1"/>
  <c r="AK21" i="1"/>
  <c r="AL19" i="1" s="1"/>
  <c r="AK48" i="1"/>
  <c r="AL46" i="1" s="1"/>
  <c r="AK33" i="1"/>
  <c r="AL31" i="1" s="1"/>
  <c r="AK51" i="1"/>
  <c r="AL49" i="1" s="1"/>
  <c r="AK60" i="1"/>
  <c r="AL58" i="1" s="1"/>
  <c r="AK69" i="1"/>
  <c r="AL67" i="1" s="1"/>
  <c r="AK78" i="1"/>
  <c r="AL76" i="1" s="1"/>
  <c r="AJ76" i="1" s="1"/>
  <c r="V128" i="9" s="1"/>
  <c r="AK99" i="1"/>
  <c r="AL97" i="1" s="1"/>
  <c r="AJ97" i="1" s="1"/>
  <c r="V149" i="9" s="1"/>
  <c r="AK42" i="1"/>
  <c r="AL40" i="1" s="1"/>
  <c r="AK18" i="1"/>
  <c r="AL16" i="1" s="1"/>
  <c r="AK27" i="1"/>
  <c r="AL25" i="1" s="1"/>
  <c r="AL34" i="1"/>
  <c r="AL52" i="1"/>
  <c r="AL88" i="1"/>
  <c r="AJ88" i="1" s="1"/>
  <c r="V140" i="9" s="1"/>
  <c r="V490" i="9" s="1"/>
  <c r="AK81" i="1"/>
  <c r="AL79" i="1" s="1"/>
  <c r="AJ79" i="1" s="1"/>
  <c r="V131" i="9" s="1"/>
  <c r="AK72" i="1"/>
  <c r="AL70" i="1" s="1"/>
  <c r="AK39" i="1"/>
  <c r="AL37" i="1" s="1"/>
  <c r="AK45" i="1"/>
  <c r="AL43" i="1" s="1"/>
  <c r="AC414" i="9" l="1"/>
  <c r="AC413" i="9"/>
  <c r="AD412" i="9"/>
  <c r="Z412" i="9"/>
  <c r="AA411" i="9"/>
  <c r="AB410" i="9"/>
  <c r="AD414" i="9"/>
  <c r="AA412" i="9"/>
  <c r="AB414" i="9"/>
  <c r="AB413" i="9"/>
  <c r="AC412" i="9"/>
  <c r="AD411" i="9"/>
  <c r="Z411" i="9"/>
  <c r="AA410" i="9"/>
  <c r="AD413" i="9"/>
  <c r="AC410" i="9"/>
  <c r="Z414" i="9"/>
  <c r="AA413" i="9"/>
  <c r="AB412" i="9"/>
  <c r="AC411" i="9"/>
  <c r="AD410" i="9"/>
  <c r="Z410" i="9"/>
  <c r="Z413" i="9"/>
  <c r="AB411" i="9"/>
  <c r="AA414" i="9"/>
  <c r="AC450" i="9"/>
  <c r="AD449" i="9"/>
  <c r="Z449" i="9"/>
  <c r="AA448" i="9"/>
  <c r="AB447" i="9"/>
  <c r="AC446" i="9"/>
  <c r="AB450" i="9"/>
  <c r="AC449" i="9"/>
  <c r="AD448" i="9"/>
  <c r="Z448" i="9"/>
  <c r="AA447" i="9"/>
  <c r="AB446" i="9"/>
  <c r="AD450" i="9"/>
  <c r="AA449" i="9"/>
  <c r="AC447" i="9"/>
  <c r="Z446" i="9"/>
  <c r="AA450" i="9"/>
  <c r="AC448" i="9"/>
  <c r="Z447" i="9"/>
  <c r="AB449" i="9"/>
  <c r="AA446" i="9"/>
  <c r="AD446" i="9"/>
  <c r="AB448" i="9"/>
  <c r="AD447" i="9"/>
  <c r="Z450" i="9"/>
  <c r="AB495" i="9"/>
  <c r="AC494" i="9"/>
  <c r="AD493" i="9"/>
  <c r="Z493" i="9"/>
  <c r="AA492" i="9"/>
  <c r="AB491" i="9"/>
  <c r="AA495" i="9"/>
  <c r="AB494" i="9"/>
  <c r="AC493" i="9"/>
  <c r="AD492" i="9"/>
  <c r="Z492" i="9"/>
  <c r="AA491" i="9"/>
  <c r="AD494" i="9"/>
  <c r="AA493" i="9"/>
  <c r="AC491" i="9"/>
  <c r="AD495" i="9"/>
  <c r="AA494" i="9"/>
  <c r="AC492" i="9"/>
  <c r="Z491" i="9"/>
  <c r="Z495" i="9"/>
  <c r="AD491" i="9"/>
  <c r="AC495" i="9"/>
  <c r="AB492" i="9"/>
  <c r="Z494" i="9"/>
  <c r="AB493" i="9"/>
  <c r="X212" i="9"/>
  <c r="X706" i="9" s="1"/>
  <c r="V706" i="9"/>
  <c r="X143" i="9"/>
  <c r="X499" i="9" s="1"/>
  <c r="V499" i="9"/>
  <c r="X149" i="9"/>
  <c r="X517" i="9" s="1"/>
  <c r="V517" i="9"/>
  <c r="X134" i="9"/>
  <c r="X472" i="9" s="1"/>
  <c r="V472" i="9"/>
  <c r="X113" i="9"/>
  <c r="X409" i="9" s="1"/>
  <c r="X140" i="9"/>
  <c r="X490" i="9" s="1"/>
  <c r="X125" i="9"/>
  <c r="X445" i="9" s="1"/>
  <c r="X131" i="9"/>
  <c r="V463" i="9"/>
  <c r="X128" i="9"/>
  <c r="X454" i="9" s="1"/>
  <c r="V454" i="9"/>
  <c r="AP160" i="1"/>
  <c r="AQ160" i="1" s="1"/>
  <c r="AP100" i="1"/>
  <c r="AQ100" i="1" s="1"/>
  <c r="AJ31" i="1"/>
  <c r="V83" i="9" s="1"/>
  <c r="X83" i="9" s="1"/>
  <c r="AJ46" i="1"/>
  <c r="V98" i="9" s="1"/>
  <c r="X98" i="9" s="1"/>
  <c r="AJ22" i="1"/>
  <c r="V74" i="9" s="1"/>
  <c r="X74" i="9" s="1"/>
  <c r="AJ28" i="1"/>
  <c r="V80" i="9" s="1"/>
  <c r="X80" i="9" s="1"/>
  <c r="AJ52" i="1"/>
  <c r="V104" i="9" s="1"/>
  <c r="X104" i="9" s="1"/>
  <c r="AJ34" i="1"/>
  <c r="V86" i="9" s="1"/>
  <c r="X86" i="9" s="1"/>
  <c r="AJ25" i="1"/>
  <c r="V77" i="9" s="1"/>
  <c r="X77" i="9" s="1"/>
  <c r="AJ67" i="1"/>
  <c r="V119" i="9" s="1"/>
  <c r="AJ58" i="1"/>
  <c r="V110" i="9" s="1"/>
  <c r="AJ49" i="1"/>
  <c r="V101" i="9" s="1"/>
  <c r="X101" i="9" s="1"/>
  <c r="AJ64" i="1"/>
  <c r="V116" i="9" s="1"/>
  <c r="AJ55" i="1"/>
  <c r="V107" i="9" s="1"/>
  <c r="AJ43" i="1"/>
  <c r="V95" i="9" s="1"/>
  <c r="X95" i="9" s="1"/>
  <c r="AJ37" i="1"/>
  <c r="V89" i="9" s="1"/>
  <c r="AJ70" i="1"/>
  <c r="V122" i="9" s="1"/>
  <c r="V436" i="9" s="1"/>
  <c r="AJ40" i="1"/>
  <c r="V92" i="9" s="1"/>
  <c r="AJ19" i="1"/>
  <c r="V71" i="9" s="1"/>
  <c r="X71" i="9" s="1"/>
  <c r="AJ16" i="1"/>
  <c r="V68" i="9" s="1"/>
  <c r="X68" i="9" s="1"/>
  <c r="AK87" i="1"/>
  <c r="AL85" i="1" s="1"/>
  <c r="AJ85" i="1" s="1"/>
  <c r="V137" i="9" s="1"/>
  <c r="AK96" i="1"/>
  <c r="AL94" i="1" s="1"/>
  <c r="AJ94" i="1" s="1"/>
  <c r="V146" i="9" s="1"/>
  <c r="V508" i="9" s="1"/>
  <c r="AA15" i="1"/>
  <c r="AA711" i="9" l="1"/>
  <c r="AB710" i="9"/>
  <c r="AC709" i="9"/>
  <c r="AD708" i="9"/>
  <c r="Z708" i="9"/>
  <c r="AA707" i="9"/>
  <c r="AD711" i="9"/>
  <c r="Z711" i="9"/>
  <c r="AA710" i="9"/>
  <c r="AB709" i="9"/>
  <c r="AC708" i="9"/>
  <c r="AD707" i="9"/>
  <c r="Z707" i="9"/>
  <c r="AC710" i="9"/>
  <c r="Z709" i="9"/>
  <c r="AB707" i="9"/>
  <c r="Z710" i="9"/>
  <c r="AA708" i="9"/>
  <c r="AC711" i="9"/>
  <c r="AD709" i="9"/>
  <c r="AC707" i="9"/>
  <c r="AB708" i="9"/>
  <c r="AB711" i="9"/>
  <c r="AA709" i="9"/>
  <c r="AD710" i="9"/>
  <c r="AD513" i="9"/>
  <c r="Z513" i="9"/>
  <c r="AA512" i="9"/>
  <c r="AB511" i="9"/>
  <c r="AC510" i="9"/>
  <c r="AD509" i="9"/>
  <c r="Z509" i="9"/>
  <c r="AC513" i="9"/>
  <c r="AD512" i="9"/>
  <c r="Z512" i="9"/>
  <c r="AA511" i="9"/>
  <c r="AB510" i="9"/>
  <c r="AC509" i="9"/>
  <c r="AB512" i="9"/>
  <c r="AD510" i="9"/>
  <c r="AA509" i="9"/>
  <c r="AB513" i="9"/>
  <c r="AD511" i="9"/>
  <c r="AA510" i="9"/>
  <c r="AC512" i="9"/>
  <c r="AB509" i="9"/>
  <c r="Z511" i="9"/>
  <c r="Z510" i="9"/>
  <c r="AC511" i="9"/>
  <c r="AA513" i="9"/>
  <c r="AA468" i="9"/>
  <c r="AB467" i="9"/>
  <c r="AC466" i="9"/>
  <c r="AD465" i="9"/>
  <c r="Z465" i="9"/>
  <c r="AA464" i="9"/>
  <c r="AD468" i="9"/>
  <c r="Z468" i="9"/>
  <c r="AA467" i="9"/>
  <c r="AB466" i="9"/>
  <c r="AC465" i="9"/>
  <c r="AD464" i="9"/>
  <c r="Z464" i="9"/>
  <c r="AB468" i="9"/>
  <c r="AD466" i="9"/>
  <c r="AA465" i="9"/>
  <c r="AD467" i="9"/>
  <c r="AA466" i="9"/>
  <c r="AC464" i="9"/>
  <c r="Z467" i="9"/>
  <c r="AC468" i="9"/>
  <c r="AC467" i="9"/>
  <c r="Z466" i="9"/>
  <c r="AB465" i="9"/>
  <c r="AB464" i="9"/>
  <c r="AC522" i="9"/>
  <c r="AD521" i="9"/>
  <c r="Z521" i="9"/>
  <c r="AA520" i="9"/>
  <c r="AB519" i="9"/>
  <c r="AC518" i="9"/>
  <c r="AB522" i="9"/>
  <c r="AC521" i="9"/>
  <c r="AD520" i="9"/>
  <c r="Z520" i="9"/>
  <c r="AA519" i="9"/>
  <c r="AB518" i="9"/>
  <c r="AD522" i="9"/>
  <c r="AA521" i="9"/>
  <c r="AC519" i="9"/>
  <c r="Z518" i="9"/>
  <c r="AA522" i="9"/>
  <c r="AC520" i="9"/>
  <c r="Z519" i="9"/>
  <c r="AD519" i="9"/>
  <c r="AB521" i="9"/>
  <c r="AB520" i="9"/>
  <c r="Z522" i="9"/>
  <c r="AD518" i="9"/>
  <c r="AA518" i="9"/>
  <c r="AD441" i="9"/>
  <c r="Z441" i="9"/>
  <c r="AA440" i="9"/>
  <c r="AB439" i="9"/>
  <c r="AC438" i="9"/>
  <c r="AD437" i="9"/>
  <c r="Z437" i="9"/>
  <c r="AC441" i="9"/>
  <c r="AD440" i="9"/>
  <c r="Z440" i="9"/>
  <c r="AA439" i="9"/>
  <c r="AB438" i="9"/>
  <c r="AC437" i="9"/>
  <c r="AB440" i="9"/>
  <c r="AD438" i="9"/>
  <c r="AA437" i="9"/>
  <c r="AB441" i="9"/>
  <c r="AD439" i="9"/>
  <c r="AA438" i="9"/>
  <c r="Z439" i="9"/>
  <c r="AC440" i="9"/>
  <c r="AA441" i="9"/>
  <c r="Z438" i="9"/>
  <c r="AB437" i="9"/>
  <c r="AC439" i="9"/>
  <c r="AD477" i="9"/>
  <c r="Z477" i="9"/>
  <c r="AA476" i="9"/>
  <c r="AB475" i="9"/>
  <c r="AC474" i="9"/>
  <c r="AD473" i="9"/>
  <c r="Z473" i="9"/>
  <c r="AC477" i="9"/>
  <c r="AD476" i="9"/>
  <c r="Z476" i="9"/>
  <c r="AA475" i="9"/>
  <c r="AB474" i="9"/>
  <c r="AC473" i="9"/>
  <c r="AA477" i="9"/>
  <c r="AC475" i="9"/>
  <c r="Z474" i="9"/>
  <c r="AC476" i="9"/>
  <c r="Z475" i="9"/>
  <c r="AB473" i="9"/>
  <c r="AB477" i="9"/>
  <c r="AA474" i="9"/>
  <c r="AB476" i="9"/>
  <c r="AA473" i="9"/>
  <c r="AD475" i="9"/>
  <c r="AD474" i="9"/>
  <c r="AA504" i="9"/>
  <c r="AB503" i="9"/>
  <c r="AC502" i="9"/>
  <c r="AD501" i="9"/>
  <c r="Z501" i="9"/>
  <c r="AA500" i="9"/>
  <c r="AD504" i="9"/>
  <c r="Z504" i="9"/>
  <c r="AA503" i="9"/>
  <c r="AB502" i="9"/>
  <c r="AC501" i="9"/>
  <c r="AD500" i="9"/>
  <c r="Z500" i="9"/>
  <c r="AC503" i="9"/>
  <c r="Z502" i="9"/>
  <c r="AB500" i="9"/>
  <c r="AC504" i="9"/>
  <c r="Z503" i="9"/>
  <c r="AB501" i="9"/>
  <c r="AA502" i="9"/>
  <c r="AC500" i="9"/>
  <c r="AB504" i="9"/>
  <c r="AA501" i="9"/>
  <c r="AD503" i="9"/>
  <c r="AD502" i="9"/>
  <c r="AB459" i="9"/>
  <c r="AC458" i="9"/>
  <c r="AD457" i="9"/>
  <c r="Z457" i="9"/>
  <c r="AA456" i="9"/>
  <c r="AB455" i="9"/>
  <c r="AA459" i="9"/>
  <c r="AB458" i="9"/>
  <c r="AC457" i="9"/>
  <c r="AD456" i="9"/>
  <c r="Z456" i="9"/>
  <c r="AA455" i="9"/>
  <c r="AC459" i="9"/>
  <c r="Z458" i="9"/>
  <c r="AB456" i="9"/>
  <c r="Z459" i="9"/>
  <c r="AB457" i="9"/>
  <c r="AD455" i="9"/>
  <c r="AD459" i="9"/>
  <c r="AC456" i="9"/>
  <c r="AA458" i="9"/>
  <c r="AA457" i="9"/>
  <c r="AD458" i="9"/>
  <c r="AC455" i="9"/>
  <c r="Z455" i="9"/>
  <c r="X146" i="9"/>
  <c r="X508" i="9" s="1"/>
  <c r="X137" i="9"/>
  <c r="X481" i="9" s="1"/>
  <c r="V481" i="9"/>
  <c r="X119" i="9"/>
  <c r="X427" i="9" s="1"/>
  <c r="V427" i="9"/>
  <c r="X92" i="9"/>
  <c r="X346" i="9" s="1"/>
  <c r="V346" i="9"/>
  <c r="X110" i="9"/>
  <c r="X400" i="9" s="1"/>
  <c r="V400" i="9"/>
  <c r="X89" i="9"/>
  <c r="X337" i="9" s="1"/>
  <c r="V337" i="9"/>
  <c r="X116" i="9"/>
  <c r="X418" i="9" s="1"/>
  <c r="V418" i="9"/>
  <c r="X107" i="9"/>
  <c r="X391" i="9" s="1"/>
  <c r="V391" i="9"/>
  <c r="X122" i="9"/>
  <c r="X436" i="9" s="1"/>
  <c r="X463" i="9"/>
  <c r="D119" i="9"/>
  <c r="D107" i="9"/>
  <c r="D125" i="9"/>
  <c r="D445" i="9" s="1"/>
  <c r="D101" i="9"/>
  <c r="T49" i="1" s="1"/>
  <c r="AI15" i="1"/>
  <c r="AD396" i="9" l="1"/>
  <c r="Z396" i="9"/>
  <c r="Z395" i="9"/>
  <c r="AA394" i="9"/>
  <c r="AB393" i="9"/>
  <c r="AC392" i="9"/>
  <c r="AB395" i="9"/>
  <c r="AD392" i="9"/>
  <c r="AC396" i="9"/>
  <c r="AD395" i="9"/>
  <c r="AD394" i="9"/>
  <c r="Z394" i="9"/>
  <c r="AA393" i="9"/>
  <c r="AB392" i="9"/>
  <c r="AA396" i="9"/>
  <c r="AC393" i="9"/>
  <c r="Z392" i="9"/>
  <c r="AB396" i="9"/>
  <c r="AC395" i="9"/>
  <c r="AC394" i="9"/>
  <c r="AD393" i="9"/>
  <c r="Z393" i="9"/>
  <c r="AA392" i="9"/>
  <c r="AB394" i="9"/>
  <c r="AA395" i="9"/>
  <c r="AD405" i="9"/>
  <c r="Z405" i="9"/>
  <c r="Z404" i="9"/>
  <c r="AA403" i="9"/>
  <c r="AB402" i="9"/>
  <c r="AC401" i="9"/>
  <c r="AD401" i="9"/>
  <c r="AC405" i="9"/>
  <c r="AD404" i="9"/>
  <c r="AD403" i="9"/>
  <c r="Z403" i="9"/>
  <c r="AA402" i="9"/>
  <c r="AB401" i="9"/>
  <c r="AA405" i="9"/>
  <c r="AC402" i="9"/>
  <c r="AB405" i="9"/>
  <c r="AC404" i="9"/>
  <c r="AC403" i="9"/>
  <c r="AD402" i="9"/>
  <c r="Z402" i="9"/>
  <c r="AA401" i="9"/>
  <c r="AA404" i="9"/>
  <c r="AB403" i="9"/>
  <c r="Z401" i="9"/>
  <c r="AB404" i="9"/>
  <c r="AC432" i="9"/>
  <c r="AD431" i="9"/>
  <c r="Z431" i="9"/>
  <c r="AA430" i="9"/>
  <c r="AB429" i="9"/>
  <c r="AC428" i="9"/>
  <c r="AA431" i="9"/>
  <c r="AD428" i="9"/>
  <c r="AB432" i="9"/>
  <c r="AC431" i="9"/>
  <c r="AD430" i="9"/>
  <c r="Z430" i="9"/>
  <c r="AA429" i="9"/>
  <c r="AB428" i="9"/>
  <c r="AD432" i="9"/>
  <c r="AC429" i="9"/>
  <c r="AA432" i="9"/>
  <c r="AB431" i="9"/>
  <c r="AC430" i="9"/>
  <c r="AD429" i="9"/>
  <c r="Z429" i="9"/>
  <c r="AA428" i="9"/>
  <c r="Z432" i="9"/>
  <c r="AB430" i="9"/>
  <c r="Z428" i="9"/>
  <c r="AC423" i="9"/>
  <c r="AD422" i="9"/>
  <c r="Z422" i="9"/>
  <c r="AA421" i="9"/>
  <c r="AB420" i="9"/>
  <c r="AC419" i="9"/>
  <c r="AB422" i="9"/>
  <c r="AC421" i="9"/>
  <c r="Z420" i="9"/>
  <c r="Z423" i="9"/>
  <c r="AA422" i="9"/>
  <c r="AC420" i="9"/>
  <c r="Z419" i="9"/>
  <c r="AB423" i="9"/>
  <c r="AC422" i="9"/>
  <c r="AD421" i="9"/>
  <c r="Z421" i="9"/>
  <c r="AA420" i="9"/>
  <c r="AB419" i="9"/>
  <c r="AA423" i="9"/>
  <c r="AD420" i="9"/>
  <c r="AA419" i="9"/>
  <c r="AD423" i="9"/>
  <c r="AB421" i="9"/>
  <c r="AD419" i="9"/>
  <c r="AC486" i="9"/>
  <c r="AD485" i="9"/>
  <c r="Z485" i="9"/>
  <c r="AA484" i="9"/>
  <c r="AB483" i="9"/>
  <c r="AC482" i="9"/>
  <c r="AB486" i="9"/>
  <c r="AC485" i="9"/>
  <c r="AD484" i="9"/>
  <c r="Z484" i="9"/>
  <c r="AA483" i="9"/>
  <c r="AB482" i="9"/>
  <c r="Z486" i="9"/>
  <c r="AB484" i="9"/>
  <c r="AD482" i="9"/>
  <c r="AB485" i="9"/>
  <c r="AD483" i="9"/>
  <c r="AA482" i="9"/>
  <c r="AC484" i="9"/>
  <c r="AA486" i="9"/>
  <c r="Z483" i="9"/>
  <c r="Z482" i="9"/>
  <c r="AD486" i="9"/>
  <c r="AC483" i="9"/>
  <c r="AA485" i="9"/>
  <c r="T67" i="1"/>
  <c r="D427" i="9"/>
  <c r="T55" i="1"/>
  <c r="D391" i="9"/>
  <c r="T73" i="1"/>
  <c r="X13" i="1"/>
  <c r="D128" i="9" l="1"/>
  <c r="D454" i="9" s="1"/>
  <c r="D104" i="9"/>
  <c r="T52" i="1" s="1"/>
  <c r="D92" i="9"/>
  <c r="T40" i="1" s="1"/>
  <c r="D89" i="9"/>
  <c r="T37" i="1" s="1"/>
  <c r="D113" i="9"/>
  <c r="D409" i="9" s="1"/>
  <c r="D110" i="9"/>
  <c r="D116" i="9"/>
  <c r="D95" i="9"/>
  <c r="T43" i="1" s="1"/>
  <c r="D86" i="9"/>
  <c r="T34" i="1" s="1"/>
  <c r="D98" i="9"/>
  <c r="T46" i="1" s="1"/>
  <c r="D122" i="9"/>
  <c r="D436" i="9" s="1"/>
  <c r="T64" i="1" l="1"/>
  <c r="D418" i="9"/>
  <c r="T58" i="1"/>
  <c r="D400" i="9"/>
  <c r="T70" i="1"/>
  <c r="T61" i="1"/>
  <c r="T76" i="1"/>
  <c r="R13" i="1"/>
  <c r="B65" i="9"/>
  <c r="AP46" i="1" l="1"/>
  <c r="AP43" i="1"/>
  <c r="AQ46" i="1" l="1"/>
  <c r="AQ43" i="1"/>
  <c r="B274" i="9"/>
  <c r="B283" i="9"/>
  <c r="B292" i="9"/>
  <c r="B310" i="9"/>
  <c r="B319" i="9"/>
  <c r="B328" i="9"/>
  <c r="B346" i="9"/>
  <c r="B355" i="9"/>
  <c r="B364" i="9"/>
  <c r="B264" i="9"/>
  <c r="C382" i="9"/>
  <c r="B382" i="9"/>
  <c r="A274" i="9"/>
  <c r="A283" i="9"/>
  <c r="A292" i="9"/>
  <c r="A301" i="9"/>
  <c r="A310" i="9"/>
  <c r="A319" i="9"/>
  <c r="A328" i="9"/>
  <c r="A337" i="9"/>
  <c r="A346" i="9"/>
  <c r="A355" i="9"/>
  <c r="A364" i="9"/>
  <c r="A373" i="9"/>
  <c r="A382" i="9"/>
  <c r="A264" i="9"/>
  <c r="AP34" i="1" l="1"/>
  <c r="AP28" i="1"/>
  <c r="AP40" i="1"/>
  <c r="AP37" i="1"/>
  <c r="H384" i="9"/>
  <c r="G385" i="9"/>
  <c r="F386" i="9"/>
  <c r="J382" i="9"/>
  <c r="F383" i="9"/>
  <c r="J386" i="9"/>
  <c r="I383" i="9"/>
  <c r="I382" i="9"/>
  <c r="I386" i="9"/>
  <c r="J385" i="9"/>
  <c r="F385" i="9"/>
  <c r="G384" i="9"/>
  <c r="H383" i="9"/>
  <c r="H382" i="9"/>
  <c r="H386" i="9"/>
  <c r="I385" i="9"/>
  <c r="J384" i="9"/>
  <c r="F384" i="9"/>
  <c r="G383" i="9"/>
  <c r="F382" i="9"/>
  <c r="G382" i="9"/>
  <c r="G386" i="9"/>
  <c r="H385" i="9"/>
  <c r="I384" i="9"/>
  <c r="J383" i="9"/>
  <c r="T160" i="1"/>
  <c r="D146" i="9"/>
  <c r="D140" i="9"/>
  <c r="D490" i="9" s="1"/>
  <c r="D134" i="9"/>
  <c r="AP97" i="1"/>
  <c r="AP91" i="1"/>
  <c r="AP79" i="1"/>
  <c r="AP73" i="1"/>
  <c r="AP67" i="1"/>
  <c r="AP61" i="1"/>
  <c r="D149" i="9"/>
  <c r="D143" i="9"/>
  <c r="D137" i="9"/>
  <c r="D131" i="9"/>
  <c r="D463" i="9" s="1"/>
  <c r="AP94" i="1"/>
  <c r="AP76" i="1"/>
  <c r="AP70" i="1"/>
  <c r="AP64" i="1"/>
  <c r="B337" i="9"/>
  <c r="B301" i="9"/>
  <c r="B373" i="9"/>
  <c r="U274" i="9"/>
  <c r="U283" i="9"/>
  <c r="U292" i="9"/>
  <c r="U301" i="9"/>
  <c r="U310" i="9"/>
  <c r="U319" i="9"/>
  <c r="U328" i="9"/>
  <c r="U355" i="9"/>
  <c r="U364" i="9"/>
  <c r="U373" i="9"/>
  <c r="U264" i="9"/>
  <c r="T97" i="1" l="1"/>
  <c r="D517" i="9"/>
  <c r="T94" i="1"/>
  <c r="D508" i="9"/>
  <c r="T91" i="1"/>
  <c r="D499" i="9"/>
  <c r="T85" i="1"/>
  <c r="D481" i="9"/>
  <c r="T82" i="1"/>
  <c r="D472" i="9"/>
  <c r="T88" i="1"/>
  <c r="T79" i="1"/>
  <c r="AQ97" i="1"/>
  <c r="AP88" i="1"/>
  <c r="AQ91" i="1"/>
  <c r="AQ94" i="1"/>
  <c r="AQ61" i="1"/>
  <c r="AQ79" i="1"/>
  <c r="AQ28" i="1"/>
  <c r="AQ70" i="1"/>
  <c r="AQ73" i="1"/>
  <c r="AQ76" i="1"/>
  <c r="AQ64" i="1"/>
  <c r="AP82" i="1"/>
  <c r="AQ67" i="1"/>
  <c r="AP85" i="1"/>
  <c r="AQ40" i="1"/>
  <c r="AQ37" i="1"/>
  <c r="AQ34" i="1"/>
  <c r="D382" i="9"/>
  <c r="V382" i="9"/>
  <c r="W382" i="9"/>
  <c r="U382" i="9"/>
  <c r="AP58" i="1"/>
  <c r="AP52" i="1"/>
  <c r="AP55" i="1"/>
  <c r="C40" i="9"/>
  <c r="F40" i="9"/>
  <c r="AD387" i="9" l="1"/>
  <c r="AD383" i="9"/>
  <c r="AC384" i="9"/>
  <c r="AB385" i="9"/>
  <c r="AA385" i="9"/>
  <c r="Z386" i="9"/>
  <c r="AC385" i="9"/>
  <c r="Z387" i="9"/>
  <c r="AD386" i="9"/>
  <c r="AC387" i="9"/>
  <c r="AC383" i="9"/>
  <c r="AB384" i="9"/>
  <c r="AA384" i="9"/>
  <c r="Z385" i="9"/>
  <c r="AB386" i="9"/>
  <c r="Z383" i="9"/>
  <c r="AD385" i="9"/>
  <c r="AC386" i="9"/>
  <c r="AB387" i="9"/>
  <c r="AB383" i="9"/>
  <c r="AA383" i="9"/>
  <c r="Z384" i="9"/>
  <c r="AD384" i="9"/>
  <c r="AA386" i="9"/>
  <c r="AA387" i="9"/>
  <c r="AQ55" i="1"/>
  <c r="AQ52" i="1"/>
  <c r="AQ85" i="1"/>
  <c r="AQ88" i="1"/>
  <c r="AQ58" i="1"/>
  <c r="AQ82" i="1"/>
  <c r="X382" i="9"/>
  <c r="O16" i="9"/>
  <c r="O17" i="9"/>
  <c r="O18" i="9"/>
  <c r="O15" i="9"/>
  <c r="AA13" i="1"/>
  <c r="AI13" i="1" s="1"/>
  <c r="AA14" i="1"/>
  <c r="AK13" i="1" l="1"/>
  <c r="AN13" i="1"/>
  <c r="AI14" i="1"/>
  <c r="C364" i="9"/>
  <c r="AK14" i="1" l="1"/>
  <c r="AK15" i="1" s="1"/>
  <c r="F365" i="9"/>
  <c r="I368" i="9"/>
  <c r="H364" i="9"/>
  <c r="F366" i="9"/>
  <c r="G367" i="9"/>
  <c r="G364" i="9"/>
  <c r="J365" i="9"/>
  <c r="H365" i="9"/>
  <c r="F368" i="9"/>
  <c r="J368" i="9"/>
  <c r="F367" i="9"/>
  <c r="H368" i="9"/>
  <c r="G365" i="9"/>
  <c r="I365" i="9"/>
  <c r="G368" i="9"/>
  <c r="F364" i="9"/>
  <c r="H366" i="9"/>
  <c r="G366" i="9"/>
  <c r="I367" i="9"/>
  <c r="J364" i="9"/>
  <c r="J367" i="9"/>
  <c r="H367" i="9"/>
  <c r="I364" i="9"/>
  <c r="J366" i="9"/>
  <c r="I366" i="9"/>
  <c r="D364" i="9"/>
  <c r="W364" i="9"/>
  <c r="AP31" i="1" l="1"/>
  <c r="AQ31" i="1" l="1"/>
  <c r="AL13" i="1"/>
  <c r="AJ13" i="1" s="1"/>
  <c r="V364" i="9"/>
  <c r="W301" i="9" l="1"/>
  <c r="X364" i="9"/>
  <c r="AC365" i="9"/>
  <c r="AD369" i="9"/>
  <c r="AB369" i="9"/>
  <c r="AD365" i="9"/>
  <c r="Z366" i="9"/>
  <c r="Z367" i="9"/>
  <c r="AA369" i="9"/>
  <c r="AD367" i="9"/>
  <c r="AB368" i="9"/>
  <c r="AC368" i="9"/>
  <c r="AC369" i="9"/>
  <c r="AA368" i="9"/>
  <c r="AC366" i="9"/>
  <c r="Z369" i="9"/>
  <c r="AB365" i="9"/>
  <c r="AD366" i="9"/>
  <c r="Z365" i="9"/>
  <c r="AB366" i="9"/>
  <c r="AC367" i="9"/>
  <c r="AA365" i="9"/>
  <c r="AB367" i="9"/>
  <c r="AA366" i="9"/>
  <c r="AA367" i="9"/>
  <c r="AD368" i="9"/>
  <c r="Z368" i="9"/>
  <c r="C328" i="9"/>
  <c r="D77" i="9"/>
  <c r="T25" i="1" s="1"/>
  <c r="C301" i="9"/>
  <c r="D74" i="9"/>
  <c r="T22" i="1" s="1"/>
  <c r="C292" i="9"/>
  <c r="W292" i="9"/>
  <c r="W328" i="9"/>
  <c r="I292" i="9" l="1"/>
  <c r="I295" i="9"/>
  <c r="I293" i="9"/>
  <c r="I296" i="9"/>
  <c r="I294" i="9"/>
  <c r="F295" i="9"/>
  <c r="H295" i="9"/>
  <c r="G295" i="9"/>
  <c r="J296" i="9"/>
  <c r="H296" i="9"/>
  <c r="G292" i="9"/>
  <c r="H294" i="9"/>
  <c r="F292" i="9"/>
  <c r="G294" i="9"/>
  <c r="J295" i="9"/>
  <c r="J292" i="9"/>
  <c r="G296" i="9"/>
  <c r="F296" i="9"/>
  <c r="F294" i="9"/>
  <c r="H293" i="9"/>
  <c r="F293" i="9"/>
  <c r="G293" i="9"/>
  <c r="J294" i="9"/>
  <c r="H292" i="9"/>
  <c r="J293" i="9"/>
  <c r="I328" i="9"/>
  <c r="I332" i="9"/>
  <c r="F331" i="9"/>
  <c r="I329" i="9"/>
  <c r="I331" i="9"/>
  <c r="I330" i="9"/>
  <c r="H330" i="9"/>
  <c r="F328" i="9"/>
  <c r="G330" i="9"/>
  <c r="J331" i="9"/>
  <c r="F330" i="9"/>
  <c r="H329" i="9"/>
  <c r="F329" i="9"/>
  <c r="G329" i="9"/>
  <c r="J330" i="9"/>
  <c r="H331" i="9"/>
  <c r="J328" i="9"/>
  <c r="H332" i="9"/>
  <c r="H328" i="9"/>
  <c r="G332" i="9"/>
  <c r="G328" i="9"/>
  <c r="F332" i="9"/>
  <c r="J329" i="9"/>
  <c r="G331" i="9"/>
  <c r="J332" i="9"/>
  <c r="G304" i="9"/>
  <c r="J301" i="9"/>
  <c r="H302" i="9"/>
  <c r="F303" i="9"/>
  <c r="I303" i="9"/>
  <c r="J303" i="9"/>
  <c r="G303" i="9"/>
  <c r="H301" i="9"/>
  <c r="F304" i="9"/>
  <c r="G301" i="9"/>
  <c r="G305" i="9"/>
  <c r="J302" i="9"/>
  <c r="H303" i="9"/>
  <c r="J305" i="9"/>
  <c r="I304" i="9"/>
  <c r="F305" i="9"/>
  <c r="H305" i="9"/>
  <c r="G302" i="9"/>
  <c r="F302" i="9"/>
  <c r="J304" i="9"/>
  <c r="H304" i="9"/>
  <c r="I301" i="9"/>
  <c r="I305" i="9"/>
  <c r="F301" i="9"/>
  <c r="I302" i="9"/>
  <c r="D301" i="9"/>
  <c r="D292" i="9"/>
  <c r="D328" i="9"/>
  <c r="V328" i="9" l="1"/>
  <c r="AP25" i="1"/>
  <c r="V301" i="9"/>
  <c r="AP22" i="1"/>
  <c r="V292" i="9"/>
  <c r="AQ25" i="1" l="1"/>
  <c r="AQ22" i="1"/>
  <c r="AC329" i="9"/>
  <c r="AC330" i="9"/>
  <c r="AC331" i="9"/>
  <c r="AC332" i="9"/>
  <c r="AD333" i="9"/>
  <c r="Z333" i="9"/>
  <c r="AA329" i="9"/>
  <c r="AA331" i="9"/>
  <c r="AB333" i="9"/>
  <c r="AD329" i="9"/>
  <c r="AD330" i="9"/>
  <c r="AD331" i="9"/>
  <c r="AD332" i="9"/>
  <c r="Z330" i="9"/>
  <c r="Z329" i="9"/>
  <c r="AA330" i="9"/>
  <c r="AA332" i="9"/>
  <c r="Z331" i="9"/>
  <c r="AB329" i="9"/>
  <c r="AB330" i="9"/>
  <c r="AB331" i="9"/>
  <c r="AB332" i="9"/>
  <c r="AC333" i="9"/>
  <c r="Z332" i="9"/>
  <c r="AA333" i="9"/>
  <c r="X328" i="9"/>
  <c r="X301" i="9"/>
  <c r="AA301" i="9"/>
  <c r="AA305" i="9"/>
  <c r="Z301" i="9"/>
  <c r="AB304" i="9"/>
  <c r="AC301" i="9"/>
  <c r="AD305" i="9"/>
  <c r="AB305" i="9"/>
  <c r="Z302" i="9"/>
  <c r="AA302" i="9"/>
  <c r="Z303" i="9"/>
  <c r="AB301" i="9"/>
  <c r="AC305" i="9"/>
  <c r="AC302" i="9"/>
  <c r="Z305" i="9"/>
  <c r="AA303" i="9"/>
  <c r="AD302" i="9"/>
  <c r="AB302" i="9"/>
  <c r="Z304" i="9"/>
  <c r="AC303" i="9"/>
  <c r="AD301" i="9"/>
  <c r="AA304" i="9"/>
  <c r="AD304" i="9"/>
  <c r="AB303" i="9"/>
  <c r="AD303" i="9"/>
  <c r="AC304" i="9"/>
  <c r="X292" i="9"/>
  <c r="AA292" i="9"/>
  <c r="AA293" i="9"/>
  <c r="AA294" i="9"/>
  <c r="AA295" i="9"/>
  <c r="AA296" i="9"/>
  <c r="Z293" i="9"/>
  <c r="AD294" i="9"/>
  <c r="AB292" i="9"/>
  <c r="AB293" i="9"/>
  <c r="AB294" i="9"/>
  <c r="AB295" i="9"/>
  <c r="AB296" i="9"/>
  <c r="Z294" i="9"/>
  <c r="AC292" i="9"/>
  <c r="AC293" i="9"/>
  <c r="AC294" i="9"/>
  <c r="AC295" i="9"/>
  <c r="AC296" i="9"/>
  <c r="Z295" i="9"/>
  <c r="AD292" i="9"/>
  <c r="AD293" i="9"/>
  <c r="AD295" i="9"/>
  <c r="AD296" i="9"/>
  <c r="Z292" i="9"/>
  <c r="Z296" i="9"/>
  <c r="C373" i="9"/>
  <c r="W373" i="9"/>
  <c r="G373" i="9" l="1"/>
  <c r="G377" i="9"/>
  <c r="J376" i="9"/>
  <c r="H375" i="9"/>
  <c r="J373" i="9"/>
  <c r="I375" i="9"/>
  <c r="J374" i="9"/>
  <c r="I377" i="9"/>
  <c r="H374" i="9"/>
  <c r="F375" i="9"/>
  <c r="G374" i="9"/>
  <c r="F374" i="9"/>
  <c r="F377" i="9"/>
  <c r="H376" i="9"/>
  <c r="J377" i="9"/>
  <c r="I376" i="9"/>
  <c r="I373" i="9"/>
  <c r="G376" i="9"/>
  <c r="F376" i="9"/>
  <c r="G375" i="9"/>
  <c r="F373" i="9"/>
  <c r="H373" i="9"/>
  <c r="H377" i="9"/>
  <c r="J375" i="9"/>
  <c r="I374" i="9"/>
  <c r="D373" i="9"/>
  <c r="AP49" i="1" l="1"/>
  <c r="V373" i="9"/>
  <c r="C355" i="9"/>
  <c r="D83" i="9"/>
  <c r="T31" i="1" s="1"/>
  <c r="C319" i="9"/>
  <c r="C346" i="9"/>
  <c r="D80" i="9"/>
  <c r="T28" i="1" s="1"/>
  <c r="C310" i="9"/>
  <c r="W355" i="9"/>
  <c r="W319" i="9"/>
  <c r="AQ49" i="1" l="1"/>
  <c r="W310" i="9"/>
  <c r="X373" i="9"/>
  <c r="AC374" i="9"/>
  <c r="AD378" i="9"/>
  <c r="Z376" i="9"/>
  <c r="AD374" i="9"/>
  <c r="Z375" i="9"/>
  <c r="AB378" i="9"/>
  <c r="AA378" i="9"/>
  <c r="AC376" i="9"/>
  <c r="AA375" i="9"/>
  <c r="AB376" i="9"/>
  <c r="AD376" i="9"/>
  <c r="AA374" i="9"/>
  <c r="AB377" i="9"/>
  <c r="AC377" i="9"/>
  <c r="AA377" i="9"/>
  <c r="AC378" i="9"/>
  <c r="AD377" i="9"/>
  <c r="AA376" i="9"/>
  <c r="Z377" i="9"/>
  <c r="AC375" i="9"/>
  <c r="Z378" i="9"/>
  <c r="AB375" i="9"/>
  <c r="AD375" i="9"/>
  <c r="Z374" i="9"/>
  <c r="AB374" i="9"/>
  <c r="H357" i="9"/>
  <c r="J359" i="9"/>
  <c r="I356" i="9"/>
  <c r="F359" i="9"/>
  <c r="J355" i="9"/>
  <c r="G358" i="9"/>
  <c r="F356" i="9"/>
  <c r="F358" i="9"/>
  <c r="H359" i="9"/>
  <c r="G356" i="9"/>
  <c r="H358" i="9"/>
  <c r="F357" i="9"/>
  <c r="I355" i="9"/>
  <c r="G357" i="9"/>
  <c r="I358" i="9"/>
  <c r="F355" i="9"/>
  <c r="I357" i="9"/>
  <c r="J358" i="9"/>
  <c r="G359" i="9"/>
  <c r="I359" i="9"/>
  <c r="H356" i="9"/>
  <c r="J357" i="9"/>
  <c r="G355" i="9"/>
  <c r="J356" i="9"/>
  <c r="H355" i="9"/>
  <c r="I347" i="9"/>
  <c r="H348" i="9"/>
  <c r="G349" i="9"/>
  <c r="F350" i="9"/>
  <c r="J350" i="9"/>
  <c r="J346" i="9"/>
  <c r="F347" i="9"/>
  <c r="F349" i="9"/>
  <c r="H350" i="9"/>
  <c r="G347" i="9"/>
  <c r="H349" i="9"/>
  <c r="H346" i="9"/>
  <c r="G350" i="9"/>
  <c r="I346" i="9"/>
  <c r="G348" i="9"/>
  <c r="I349" i="9"/>
  <c r="F346" i="9"/>
  <c r="I348" i="9"/>
  <c r="F348" i="9"/>
  <c r="I350" i="9"/>
  <c r="H347" i="9"/>
  <c r="J348" i="9"/>
  <c r="G346" i="9"/>
  <c r="J347" i="9"/>
  <c r="J349" i="9"/>
  <c r="H320" i="9"/>
  <c r="H322" i="9"/>
  <c r="F321" i="9"/>
  <c r="H319" i="9"/>
  <c r="H321" i="9"/>
  <c r="H323" i="9"/>
  <c r="G323" i="9"/>
  <c r="G319" i="9"/>
  <c r="J322" i="9"/>
  <c r="I321" i="9"/>
  <c r="F320" i="9"/>
  <c r="J319" i="9"/>
  <c r="I319" i="9"/>
  <c r="G322" i="9"/>
  <c r="J321" i="9"/>
  <c r="F322" i="9"/>
  <c r="I320" i="9"/>
  <c r="J323" i="9"/>
  <c r="I322" i="9"/>
  <c r="F319" i="9"/>
  <c r="G321" i="9"/>
  <c r="F323" i="9"/>
  <c r="J320" i="9"/>
  <c r="I323" i="9"/>
  <c r="G320" i="9"/>
  <c r="G312" i="9"/>
  <c r="G314" i="9"/>
  <c r="G310" i="9"/>
  <c r="G313" i="9"/>
  <c r="F310" i="9"/>
  <c r="G311" i="9"/>
  <c r="F311" i="9"/>
  <c r="F314" i="9"/>
  <c r="J311" i="9"/>
  <c r="F313" i="9"/>
  <c r="I311" i="9"/>
  <c r="F312" i="9"/>
  <c r="H311" i="9"/>
  <c r="H312" i="9"/>
  <c r="H310" i="9"/>
  <c r="J314" i="9"/>
  <c r="J310" i="9"/>
  <c r="I314" i="9"/>
  <c r="I310" i="9"/>
  <c r="H314" i="9"/>
  <c r="J312" i="9"/>
  <c r="J313" i="9"/>
  <c r="I313" i="9"/>
  <c r="H313" i="9"/>
  <c r="I312" i="9"/>
  <c r="D346" i="9"/>
  <c r="D310" i="9"/>
  <c r="D319" i="9"/>
  <c r="D355" i="9"/>
  <c r="W274" i="9" l="1"/>
  <c r="V355" i="9"/>
  <c r="V319" i="9"/>
  <c r="V310" i="9"/>
  <c r="D71" i="9"/>
  <c r="T19" i="1" s="1"/>
  <c r="C283" i="9"/>
  <c r="W283" i="9"/>
  <c r="X355" i="9" l="1"/>
  <c r="AC348" i="9"/>
  <c r="Z351" i="9"/>
  <c r="AB347" i="9"/>
  <c r="AD348" i="9"/>
  <c r="Z347" i="9"/>
  <c r="AB348" i="9"/>
  <c r="AC349" i="9"/>
  <c r="AA347" i="9"/>
  <c r="AB349" i="9"/>
  <c r="AD349" i="9"/>
  <c r="AA348" i="9"/>
  <c r="AB350" i="9"/>
  <c r="AC350" i="9"/>
  <c r="AA350" i="9"/>
  <c r="AC351" i="9"/>
  <c r="AD350" i="9"/>
  <c r="AA349" i="9"/>
  <c r="Z350" i="9"/>
  <c r="AC347" i="9"/>
  <c r="AD351" i="9"/>
  <c r="AA351" i="9"/>
  <c r="AD347" i="9"/>
  <c r="Z348" i="9"/>
  <c r="Z349" i="9"/>
  <c r="AB351" i="9"/>
  <c r="AC358" i="9"/>
  <c r="AA356" i="9"/>
  <c r="AB358" i="9"/>
  <c r="AD357" i="9"/>
  <c r="Z356" i="9"/>
  <c r="AB357" i="9"/>
  <c r="AC359" i="9"/>
  <c r="AA358" i="9"/>
  <c r="AB359" i="9"/>
  <c r="AD358" i="9"/>
  <c r="AA357" i="9"/>
  <c r="AB360" i="9"/>
  <c r="AC356" i="9"/>
  <c r="AC360" i="9"/>
  <c r="AA360" i="9"/>
  <c r="Z358" i="9"/>
  <c r="AD359" i="9"/>
  <c r="AA359" i="9"/>
  <c r="Z360" i="9"/>
  <c r="AC357" i="9"/>
  <c r="Z359" i="9"/>
  <c r="AB356" i="9"/>
  <c r="AD356" i="9"/>
  <c r="AD360" i="9"/>
  <c r="Z357" i="9"/>
  <c r="X319" i="9"/>
  <c r="AC321" i="9"/>
  <c r="Z324" i="9"/>
  <c r="AD320" i="9"/>
  <c r="Z321" i="9"/>
  <c r="Z323" i="9"/>
  <c r="AA323" i="9"/>
  <c r="AC320" i="9"/>
  <c r="AB323" i="9"/>
  <c r="AB324" i="9"/>
  <c r="AC322" i="9"/>
  <c r="AB321" i="9"/>
  <c r="AD321" i="9"/>
  <c r="Z320" i="9"/>
  <c r="AA320" i="9"/>
  <c r="AA324" i="9"/>
  <c r="AC323" i="9"/>
  <c r="AB322" i="9"/>
  <c r="AD322" i="9"/>
  <c r="AB320" i="9"/>
  <c r="AA321" i="9"/>
  <c r="Z322" i="9"/>
  <c r="AD324" i="9"/>
  <c r="AC324" i="9"/>
  <c r="AD323" i="9"/>
  <c r="AA322" i="9"/>
  <c r="AC311" i="9"/>
  <c r="AC312" i="9"/>
  <c r="AC313" i="9"/>
  <c r="AC314" i="9"/>
  <c r="AC315" i="9"/>
  <c r="Z314" i="9"/>
  <c r="AB311" i="9"/>
  <c r="AB313" i="9"/>
  <c r="AB315" i="9"/>
  <c r="AD311" i="9"/>
  <c r="AD312" i="9"/>
  <c r="AD313" i="9"/>
  <c r="AD314" i="9"/>
  <c r="AD315" i="9"/>
  <c r="Z311" i="9"/>
  <c r="AA311" i="9"/>
  <c r="AA312" i="9"/>
  <c r="AA313" i="9"/>
  <c r="AA314" i="9"/>
  <c r="AA315" i="9"/>
  <c r="Z312" i="9"/>
  <c r="AB312" i="9"/>
  <c r="AB314" i="9"/>
  <c r="Z313" i="9"/>
  <c r="Z315" i="9"/>
  <c r="X310" i="9"/>
  <c r="H283" i="9"/>
  <c r="H286" i="9"/>
  <c r="H285" i="9"/>
  <c r="F285" i="9"/>
  <c r="H284" i="9"/>
  <c r="H287" i="9"/>
  <c r="F284" i="9"/>
  <c r="G284" i="9"/>
  <c r="J287" i="9"/>
  <c r="J283" i="9"/>
  <c r="I286" i="9"/>
  <c r="F287" i="9"/>
  <c r="I287" i="9"/>
  <c r="G287" i="9"/>
  <c r="G283" i="9"/>
  <c r="J286" i="9"/>
  <c r="I285" i="9"/>
  <c r="F283" i="9"/>
  <c r="I283" i="9"/>
  <c r="G286" i="9"/>
  <c r="J285" i="9"/>
  <c r="F286" i="9"/>
  <c r="I284" i="9"/>
  <c r="G285" i="9"/>
  <c r="J284" i="9"/>
  <c r="D283" i="9"/>
  <c r="C274" i="9" l="1"/>
  <c r="F275" i="9" l="1"/>
  <c r="H277" i="9"/>
  <c r="G274" i="9"/>
  <c r="J275" i="9"/>
  <c r="G278" i="9"/>
  <c r="I276" i="9"/>
  <c r="F274" i="9"/>
  <c r="G275" i="9"/>
  <c r="G277" i="9"/>
  <c r="F277" i="9"/>
  <c r="J276" i="9"/>
  <c r="F278" i="9"/>
  <c r="J274" i="9"/>
  <c r="H276" i="9"/>
  <c r="I274" i="9"/>
  <c r="G276" i="9"/>
  <c r="H274" i="9"/>
  <c r="F276" i="9"/>
  <c r="J277" i="9"/>
  <c r="J278" i="9"/>
  <c r="I275" i="9"/>
  <c r="I278" i="9"/>
  <c r="H275" i="9"/>
  <c r="H278" i="9"/>
  <c r="I277" i="9"/>
  <c r="C337" i="9"/>
  <c r="D68" i="9"/>
  <c r="T16" i="1" s="1"/>
  <c r="AP16" i="1" l="1"/>
  <c r="V274" i="9"/>
  <c r="G337" i="9"/>
  <c r="G341" i="9"/>
  <c r="J340" i="9"/>
  <c r="H339" i="9"/>
  <c r="J337" i="9"/>
  <c r="I338" i="9"/>
  <c r="F340" i="9"/>
  <c r="J338" i="9"/>
  <c r="I337" i="9"/>
  <c r="G338" i="9"/>
  <c r="F338" i="9"/>
  <c r="F341" i="9"/>
  <c r="H340" i="9"/>
  <c r="J339" i="9"/>
  <c r="I339" i="9"/>
  <c r="G340" i="9"/>
  <c r="F339" i="9"/>
  <c r="I341" i="9"/>
  <c r="G339" i="9"/>
  <c r="F337" i="9"/>
  <c r="H337" i="9"/>
  <c r="H341" i="9"/>
  <c r="J341" i="9"/>
  <c r="I340" i="9"/>
  <c r="H338" i="9"/>
  <c r="D274" i="9"/>
  <c r="D337" i="9"/>
  <c r="V65" i="9"/>
  <c r="AQ16" i="1" l="1"/>
  <c r="AP19" i="1"/>
  <c r="V283" i="9"/>
  <c r="AA274" i="9"/>
  <c r="AA275" i="9"/>
  <c r="AA276" i="9"/>
  <c r="AA277" i="9"/>
  <c r="AB278" i="9"/>
  <c r="Z276" i="9"/>
  <c r="AC275" i="9"/>
  <c r="AC277" i="9"/>
  <c r="Z278" i="9"/>
  <c r="AD275" i="9"/>
  <c r="AD277" i="9"/>
  <c r="Z274" i="9"/>
  <c r="AB274" i="9"/>
  <c r="AB275" i="9"/>
  <c r="AB276" i="9"/>
  <c r="AB277" i="9"/>
  <c r="AC278" i="9"/>
  <c r="Z277" i="9"/>
  <c r="AC274" i="9"/>
  <c r="AC276" i="9"/>
  <c r="AD278" i="9"/>
  <c r="AD274" i="9"/>
  <c r="AD276" i="9"/>
  <c r="Z275" i="9"/>
  <c r="AA278" i="9"/>
  <c r="X274" i="9"/>
  <c r="V264" i="9"/>
  <c r="C65" i="9"/>
  <c r="C264" i="9" l="1"/>
  <c r="D65" i="9"/>
  <c r="T13" i="1" s="1"/>
  <c r="AQ19" i="1"/>
  <c r="X283" i="9"/>
  <c r="AC286" i="9"/>
  <c r="AA286" i="9"/>
  <c r="AC287" i="9"/>
  <c r="AD286" i="9"/>
  <c r="AA285" i="9"/>
  <c r="Z286" i="9"/>
  <c r="AC283" i="9"/>
  <c r="AD287" i="9"/>
  <c r="AB287" i="9"/>
  <c r="AD283" i="9"/>
  <c r="Z284" i="9"/>
  <c r="Z285" i="9"/>
  <c r="AA287" i="9"/>
  <c r="AC284" i="9"/>
  <c r="Z287" i="9"/>
  <c r="AB283" i="9"/>
  <c r="AD284" i="9"/>
  <c r="Z283" i="9"/>
  <c r="AB284" i="9"/>
  <c r="AC285" i="9"/>
  <c r="AA283" i="9"/>
  <c r="AB285" i="9"/>
  <c r="AD285" i="9"/>
  <c r="AA284" i="9"/>
  <c r="AB286" i="9"/>
  <c r="AC338" i="9"/>
  <c r="AC339" i="9"/>
  <c r="AC340" i="9"/>
  <c r="AC341" i="9"/>
  <c r="AD342" i="9"/>
  <c r="Z342" i="9"/>
  <c r="AA339" i="9"/>
  <c r="AA340" i="9"/>
  <c r="AA342" i="9"/>
  <c r="AD338" i="9"/>
  <c r="AD339" i="9"/>
  <c r="AD340" i="9"/>
  <c r="AD341" i="9"/>
  <c r="Z339" i="9"/>
  <c r="Z338" i="9"/>
  <c r="AA338" i="9"/>
  <c r="AA341" i="9"/>
  <c r="Z340" i="9"/>
  <c r="AB338" i="9"/>
  <c r="AB339" i="9"/>
  <c r="AB340" i="9"/>
  <c r="AB341" i="9"/>
  <c r="AC342" i="9"/>
  <c r="Z341" i="9"/>
  <c r="AB342" i="9"/>
  <c r="E53" i="9"/>
  <c r="E55" i="9"/>
  <c r="B52" i="9"/>
  <c r="C53" i="9"/>
  <c r="D54" i="9"/>
  <c r="B56" i="9"/>
  <c r="F56" i="9"/>
  <c r="D52" i="9"/>
  <c r="D53" i="9"/>
  <c r="F54" i="9"/>
  <c r="D56" i="9"/>
  <c r="E56" i="9"/>
  <c r="C52" i="9"/>
  <c r="C54" i="9"/>
  <c r="C55" i="9"/>
  <c r="E54" i="9"/>
  <c r="C56" i="9"/>
  <c r="B53" i="9"/>
  <c r="B54" i="9"/>
  <c r="E52" i="9"/>
  <c r="B55" i="9"/>
  <c r="F53" i="9"/>
  <c r="D55" i="9"/>
  <c r="F52" i="9"/>
  <c r="F55" i="9"/>
  <c r="J269" i="9" l="1"/>
  <c r="I266" i="9"/>
  <c r="G268" i="9"/>
  <c r="J265" i="9"/>
  <c r="F269" i="9"/>
  <c r="F266" i="9"/>
  <c r="I269" i="9"/>
  <c r="G265" i="9"/>
  <c r="G267" i="9"/>
  <c r="I267" i="9"/>
  <c r="J268" i="9"/>
  <c r="G269" i="9"/>
  <c r="H266" i="9"/>
  <c r="H269" i="9"/>
  <c r="G266" i="9"/>
  <c r="J266" i="9"/>
  <c r="H265" i="9"/>
  <c r="I268" i="9"/>
  <c r="F265" i="9"/>
  <c r="F268" i="9"/>
  <c r="H268" i="9"/>
  <c r="I265" i="9"/>
  <c r="F267" i="9"/>
  <c r="H267" i="9"/>
  <c r="J267" i="9"/>
  <c r="D264" i="9"/>
  <c r="AN14" i="1"/>
  <c r="AN15" i="1" s="1"/>
  <c r="M265" i="9" l="1"/>
  <c r="K6" i="11" s="1"/>
  <c r="P269" i="9"/>
  <c r="AC30" i="11" s="1"/>
  <c r="P268" i="9"/>
  <c r="AC24" i="11" s="1"/>
  <c r="O269" i="9"/>
  <c r="W30" i="11" s="1"/>
  <c r="P267" i="9"/>
  <c r="AC18" i="11" s="1"/>
  <c r="M266" i="9"/>
  <c r="K12" i="11" s="1"/>
  <c r="P266" i="9"/>
  <c r="AC12" i="11" s="1"/>
  <c r="M267" i="9"/>
  <c r="K18" i="11" s="1"/>
  <c r="Q268" i="9"/>
  <c r="AI24" i="11" s="1"/>
  <c r="P265" i="9"/>
  <c r="AC6" i="11" s="1"/>
  <c r="Q267" i="9"/>
  <c r="AI18" i="11" s="1"/>
  <c r="O268" i="9"/>
  <c r="W24" i="11" s="1"/>
  <c r="O265" i="9"/>
  <c r="W6" i="11" s="1"/>
  <c r="O266" i="9"/>
  <c r="W12" i="11" s="1"/>
  <c r="N267" i="9"/>
  <c r="Q18" i="11" s="1"/>
  <c r="M269" i="9"/>
  <c r="K30" i="11" s="1"/>
  <c r="Q269" i="9"/>
  <c r="AI30" i="11" s="1"/>
  <c r="N266" i="9"/>
  <c r="Q12" i="11" s="1"/>
  <c r="N268" i="9"/>
  <c r="Q24" i="11" s="1"/>
  <c r="O267" i="9"/>
  <c r="W18" i="11" s="1"/>
  <c r="M268" i="9"/>
  <c r="K24" i="11" s="1"/>
  <c r="Q266" i="9"/>
  <c r="AI12" i="11" s="1"/>
  <c r="N269" i="9"/>
  <c r="Q30" i="11" s="1"/>
  <c r="N265" i="9"/>
  <c r="Q6" i="11" s="1"/>
  <c r="Q265" i="9"/>
  <c r="AI6" i="11" s="1"/>
  <c r="AO13" i="1"/>
  <c r="AM13" i="1" l="1"/>
  <c r="W65" i="9" s="1"/>
  <c r="X65" i="9" s="1"/>
  <c r="W264" i="9" l="1"/>
  <c r="AC267" i="9" s="1"/>
  <c r="AP13" i="1"/>
  <c r="AQ13" i="1" s="1"/>
  <c r="X264" i="9"/>
  <c r="AJ267" i="9" l="1"/>
  <c r="AC18" i="12" s="1"/>
  <c r="AA265" i="9"/>
  <c r="AA269" i="9"/>
  <c r="AB266" i="9"/>
  <c r="AC265" i="9"/>
  <c r="AC266" i="9"/>
  <c r="AD266" i="9"/>
  <c r="AB269" i="9"/>
  <c r="AB267" i="9"/>
  <c r="AD268" i="9"/>
  <c r="Z265" i="9"/>
  <c r="Z267" i="9"/>
  <c r="AD265" i="9"/>
  <c r="AA268" i="9"/>
  <c r="AC269" i="9"/>
  <c r="Z266" i="9"/>
  <c r="AA267" i="9"/>
  <c r="AA266" i="9"/>
  <c r="Z268" i="9"/>
  <c r="AC268" i="9"/>
  <c r="Z269" i="9"/>
  <c r="AB268" i="9"/>
  <c r="AD267" i="9"/>
  <c r="AD269" i="9"/>
  <c r="AB265" i="9"/>
  <c r="AK267" i="9" l="1"/>
  <c r="AI18" i="12" s="1"/>
  <c r="AG268" i="9"/>
  <c r="K24" i="12" s="1"/>
  <c r="AJ269" i="9"/>
  <c r="AC30" i="12" s="1"/>
  <c r="AG265" i="9"/>
  <c r="K6" i="12" s="1"/>
  <c r="AK266" i="9"/>
  <c r="AI12" i="12" s="1"/>
  <c r="AH269" i="9"/>
  <c r="Q30" i="12" s="1"/>
  <c r="AI268" i="9"/>
  <c r="W24" i="12" s="1"/>
  <c r="AH266" i="9"/>
  <c r="Q12" i="12" s="1"/>
  <c r="AH268" i="9"/>
  <c r="Q24" i="12" s="1"/>
  <c r="AK268" i="9"/>
  <c r="AI24" i="12" s="1"/>
  <c r="AJ266" i="9"/>
  <c r="AC12" i="12" s="1"/>
  <c r="AH265" i="9"/>
  <c r="Q6" i="12" s="1"/>
  <c r="AH267" i="9"/>
  <c r="Q18" i="12" s="1"/>
  <c r="AI265" i="9"/>
  <c r="W6" i="12" s="1"/>
  <c r="AG269" i="9"/>
  <c r="K30" i="12" s="1"/>
  <c r="AK265" i="9"/>
  <c r="AI6" i="12" s="1"/>
  <c r="AI267" i="9"/>
  <c r="W18" i="12" s="1"/>
  <c r="AJ265" i="9"/>
  <c r="AC6" i="12" s="1"/>
  <c r="AK269" i="9"/>
  <c r="AI30" i="12" s="1"/>
  <c r="AJ268" i="9"/>
  <c r="AC24" i="12" s="1"/>
  <c r="AG266" i="9"/>
  <c r="K12" i="12" s="1"/>
  <c r="AG267" i="9"/>
  <c r="K18" i="12" s="1"/>
  <c r="AI269" i="9"/>
  <c r="W30" i="12" s="1"/>
  <c r="AI266" i="9"/>
  <c r="W1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 authorId="0" shapeId="0" xr:uid="{00000000-0006-0000-0000-000001000000}">
      <text>
        <r>
          <rPr>
            <sz val="9"/>
            <color indexed="81"/>
            <rFont val="Tahoma"/>
            <family val="2"/>
          </rPr>
          <t xml:space="preserve">
</t>
        </r>
      </text>
    </comment>
    <comment ref="F3" authorId="0" shapeId="0" xr:uid="{00000000-0006-0000-0000-000002000000}">
      <text/>
    </comment>
    <comment ref="F5" authorId="0" shapeId="0" xr:uid="{00000000-0006-0000-0000-000003000000}">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3" authorId="0" shapeId="0" xr:uid="{ECE285A2-4927-4242-A44D-A5B5ED14C7E6}">
      <text>
        <r>
          <rPr>
            <b/>
            <sz val="9"/>
            <color indexed="81"/>
            <rFont val="Tahoma"/>
            <family val="2"/>
          </rPr>
          <t>Pág 65 Guia 7.0</t>
        </r>
      </text>
    </comment>
    <comment ref="D20" authorId="0" shapeId="0" xr:uid="{00000000-0006-0000-0200-000001000000}">
      <text>
        <r>
          <rPr>
            <b/>
            <sz val="9"/>
            <color indexed="81"/>
            <rFont val="Tahoma"/>
            <family val="2"/>
          </rPr>
          <t>En la V7:</t>
        </r>
        <r>
          <rPr>
            <sz val="9"/>
            <color indexed="81"/>
            <rFont val="Tahoma"/>
            <family val="2"/>
          </rPr>
          <t xml:space="preserve"> se elimina porcentaje en los atributos , Documentación , Frecuencia , Evidencia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12" authorId="0" shapeId="0" xr:uid="{CCEDDF0F-783D-4119-BA7F-982AF2F4A9B9}">
      <text>
        <r>
          <rPr>
            <b/>
            <sz val="9"/>
            <color indexed="81"/>
            <rFont val="Tahoma"/>
            <family val="2"/>
          </rPr>
          <t>Autor:</t>
        </r>
        <r>
          <rPr>
            <sz val="9"/>
            <color indexed="81"/>
            <rFont val="Tahoma"/>
            <family val="2"/>
          </rPr>
          <t xml:space="preserve">
RG Riesgo de Gestión
RF Riesgo Fiscal
RI Riesgo de Integridad </t>
        </r>
      </text>
    </comment>
    <comment ref="H12" authorId="0" shapeId="0" xr:uid="{10A19C65-DACA-4E9D-9E44-ED1597929765}">
      <text>
        <r>
          <rPr>
            <b/>
            <sz val="16"/>
            <color indexed="81"/>
            <rFont val="Tahoma"/>
            <family val="2"/>
          </rPr>
          <t>Autor:
Actividad propia de la entidad expuesta al riesgo.</t>
        </r>
      </text>
    </comment>
    <comment ref="K12" authorId="0" shapeId="0" xr:uid="{A748F4E8-6FE4-40B8-A154-C9E4E6B5ED64}">
      <text>
        <r>
          <rPr>
            <b/>
            <sz val="9"/>
            <color indexed="81"/>
            <rFont val="Tahoma"/>
            <family val="2"/>
          </rPr>
          <t>Si la causa es transversal, el riesgo se incorpora al mapa de riesgos de los procesos donde aplique</t>
        </r>
      </text>
    </comment>
  </commentList>
</comments>
</file>

<file path=xl/sharedStrings.xml><?xml version="1.0" encoding="utf-8"?>
<sst xmlns="http://schemas.openxmlformats.org/spreadsheetml/2006/main" count="3539" uniqueCount="410">
  <si>
    <t>Matriz Mapa de Riesgos</t>
  </si>
  <si>
    <t>Columna</t>
  </si>
  <si>
    <t>Descripción - Lineamientos para el diligenciamiento</t>
  </si>
  <si>
    <t>Proceso</t>
  </si>
  <si>
    <t>Diligencie el nombre del proceso al cual se le identificarán y valorarán los riesgos.</t>
  </si>
  <si>
    <t>Objetivo</t>
  </si>
  <si>
    <t>Diligencie el objetivo del proceso.</t>
  </si>
  <si>
    <t>Impacto</t>
  </si>
  <si>
    <t>Causa Inmediata</t>
  </si>
  <si>
    <t>Circunstancias bajo las cuales se presenta el riesgo, es la situación más evidente frente al riesgo, redacte de la forma más concreta posible.</t>
  </si>
  <si>
    <t>Causa Raíz</t>
  </si>
  <si>
    <t>Descripción del Riesgo</t>
  </si>
  <si>
    <t>Clasificación del Riesgo</t>
  </si>
  <si>
    <t>Zona de Riesgo Inherente</t>
  </si>
  <si>
    <t>Teniendo en cuenta que ingresó la información de PROBABILIDAD e IMPACTO, la matriz automáticamente hará el cálculo para la zona de riesgo inherente (Columna N)</t>
  </si>
  <si>
    <t>Descripción del Control</t>
  </si>
  <si>
    <t>Afectación</t>
  </si>
  <si>
    <t>Evaluación del Nivel de Riesgo - Nivel de Riesgo Residual</t>
  </si>
  <si>
    <t>Tratamiento</t>
  </si>
  <si>
    <t>Estado</t>
  </si>
  <si>
    <t>Proceso:</t>
  </si>
  <si>
    <t>Objetivo:</t>
  </si>
  <si>
    <t>Identificación del riesgo</t>
  </si>
  <si>
    <t>Análisis del riesgo inherente</t>
  </si>
  <si>
    <t>Evaluación del riesgo - Valoración de los controles</t>
  </si>
  <si>
    <t>Probabilidad Inherente</t>
  </si>
  <si>
    <t>%</t>
  </si>
  <si>
    <t>Impacto 
Inherente</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</si>
  <si>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</si>
  <si>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</si>
  <si>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</si>
  <si>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</si>
  <si>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</si>
  <si>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</si>
  <si>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</si>
  <si>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</si>
  <si>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</si>
  <si>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</si>
  <si>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</si>
  <si>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</si>
  <si>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</si>
  <si>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</si>
  <si>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</si>
  <si>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</si>
  <si>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</si>
  <si>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</si>
  <si>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</si>
  <si>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</si>
  <si>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</si>
  <si>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</si>
  <si>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</si>
  <si>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Muy Baja</t>
  </si>
  <si>
    <t>Baja</t>
  </si>
  <si>
    <t>Media</t>
  </si>
  <si>
    <t>Alta</t>
  </si>
  <si>
    <t>Muy Alta</t>
  </si>
  <si>
    <t>Características</t>
  </si>
  <si>
    <t>Descripción</t>
  </si>
  <si>
    <t>Peso</t>
  </si>
  <si>
    <t>Atributos de Eficiencia</t>
  </si>
  <si>
    <t>Preventivo</t>
  </si>
  <si>
    <t>Detectivo</t>
  </si>
  <si>
    <t>Correctivo</t>
  </si>
  <si>
    <t>Automático</t>
  </si>
  <si>
    <t>Manual</t>
  </si>
  <si>
    <t>Sin Documentar</t>
  </si>
  <si>
    <t>Continua</t>
  </si>
  <si>
    <t>Aleatoria</t>
  </si>
  <si>
    <t>Con Registro</t>
  </si>
  <si>
    <t>Sin Registro</t>
  </si>
  <si>
    <t>MIPG</t>
  </si>
  <si>
    <t>Son controles que se ejecutan en tiempo real y detectan cuando algo ocurre o puede llegar a ocurrir.</t>
  </si>
  <si>
    <t>Son controles que no dejan soporte de la ejecución.</t>
  </si>
  <si>
    <t>Zona de Riesgo Residual</t>
  </si>
  <si>
    <t>Afectación Económica (o Presupuestal)</t>
  </si>
  <si>
    <t>ROLES OCI</t>
  </si>
  <si>
    <t>LÍNEAS DE DEFENSA</t>
  </si>
  <si>
    <t>Se selecciona del tipo de afectación que tiene el control, "Probabilidad" si es Preventivo o Detectivo e "Impacto" si el control es correctivo.</t>
  </si>
  <si>
    <r>
      <t xml:space="preserve">Afectación
</t>
    </r>
    <r>
      <rPr>
        <sz val="11"/>
        <color theme="0"/>
        <rFont val="Arial"/>
        <family val="2"/>
      </rPr>
      <t>Impacto/
Probabilidad</t>
    </r>
  </si>
  <si>
    <t>Referencia Única</t>
  </si>
  <si>
    <t>Frecuencia con la cual se lleva a cabo la actividad que conlleva al riesgo</t>
  </si>
  <si>
    <t>Criterios de Impacto (Afectación Reputacional y/o Económica)</t>
  </si>
  <si>
    <t>i)Documentado, ii)Sin documentar.</t>
  </si>
  <si>
    <t>i)Continua, ii)Aleatoria.</t>
  </si>
  <si>
    <t>i)Con Registro, ii) Sin Registro.</t>
  </si>
  <si>
    <t>Opciones: i)Aceptar, ii)Reducir (compartir), iii)Reducir (mitigar).</t>
  </si>
  <si>
    <t>i)Finalizado, ii)En curso, la selección en este caso dependerá de las acciones del plan que se hayan establecido en cada caso y lo realiza la Oficina Asesora de Planeación.</t>
  </si>
  <si>
    <t>No. Control</t>
  </si>
  <si>
    <t>C1</t>
  </si>
  <si>
    <t>C2</t>
  </si>
  <si>
    <t>C3</t>
  </si>
  <si>
    <t>reputacional</t>
  </si>
  <si>
    <t>NA</t>
  </si>
  <si>
    <t>económico y reputacional</t>
  </si>
  <si>
    <t xml:space="preserve">Líder: </t>
  </si>
  <si>
    <t>Ejecución y Administración del proceso</t>
  </si>
  <si>
    <t>económico</t>
  </si>
  <si>
    <t>AFECTACIÓN</t>
  </si>
  <si>
    <t>DOCUMENTACIÓN</t>
  </si>
  <si>
    <t>FRECUENCIA</t>
  </si>
  <si>
    <t>EVIDENCIA</t>
  </si>
  <si>
    <t>PROB%</t>
  </si>
  <si>
    <t>MAYOR A</t>
  </si>
  <si>
    <t>MENOR A</t>
  </si>
  <si>
    <t>PROBABILIDAD</t>
  </si>
  <si>
    <t>IMPACTO</t>
  </si>
  <si>
    <t>Menor</t>
  </si>
  <si>
    <t>Leve</t>
  </si>
  <si>
    <t>Mayor</t>
  </si>
  <si>
    <t>Catastrófico</t>
  </si>
  <si>
    <t>Tabla de Impacto</t>
  </si>
  <si>
    <t>Mensual</t>
  </si>
  <si>
    <t>Semanal</t>
  </si>
  <si>
    <t>Diaria</t>
  </si>
  <si>
    <t>Afecta la Imagen de un proceso de la entidad y/o afectación menor a 10 SMLMV</t>
  </si>
  <si>
    <t>Afecta la Imagen interna de la entidad  y/o entre 10 y 50 SMLMV</t>
  </si>
  <si>
    <t>Afectación Reputacional y/o Económica (Presupuestal)</t>
  </si>
  <si>
    <t>Zona de Riesgo Inherente (Nivel de Severidad)</t>
  </si>
  <si>
    <t>Documentar</t>
  </si>
  <si>
    <t>Procedimiento</t>
  </si>
  <si>
    <t>Guia</t>
  </si>
  <si>
    <t>Resolución</t>
  </si>
  <si>
    <t>Sistema/Aplicativo</t>
  </si>
  <si>
    <t>Siempre</t>
  </si>
  <si>
    <t>Registro Manual</t>
  </si>
  <si>
    <t>Registro Digital</t>
  </si>
  <si>
    <t>EJECUCIÓN</t>
  </si>
  <si>
    <t>Interna</t>
  </si>
  <si>
    <t>Externa</t>
  </si>
  <si>
    <t>Mixta</t>
  </si>
  <si>
    <t>poner colores</t>
  </si>
  <si>
    <t>Ejecución</t>
  </si>
  <si>
    <t>Valoración del 
Riesgo Residual</t>
  </si>
  <si>
    <t xml:space="preserve">Probabilidad  Residual </t>
  </si>
  <si>
    <t xml:space="preserve">Impacto Residual </t>
  </si>
  <si>
    <t>Formalización del Control</t>
  </si>
  <si>
    <t>Trimestral</t>
  </si>
  <si>
    <t>Semestral</t>
  </si>
  <si>
    <t>Evento Externo</t>
  </si>
  <si>
    <t>Riesgo de Gestión</t>
  </si>
  <si>
    <t>Riesgo Fiscal</t>
  </si>
  <si>
    <t>Riesgo de Integridad Pública</t>
  </si>
  <si>
    <t>afectación económica</t>
  </si>
  <si>
    <t>efecto dañoso sobre los recursos</t>
  </si>
  <si>
    <t>afectación reputacional</t>
  </si>
  <si>
    <t>efecto dañoso sobre los bienes</t>
  </si>
  <si>
    <t>afectación económica y reputacional</t>
  </si>
  <si>
    <t>efecto dañoso sobre los intereses patrimoniales</t>
  </si>
  <si>
    <t>contagio</t>
  </si>
  <si>
    <t>Afecta la imagen con efecto publicitario a nivel nacional y/o más de 500 SMLMV</t>
  </si>
  <si>
    <t xml:space="preserve">Referencia Única            </t>
  </si>
  <si>
    <t xml:space="preserve">Punto de Riesgo </t>
  </si>
  <si>
    <t>Frecuencia con la que se ejecuta la actividad</t>
  </si>
  <si>
    <r>
      <t xml:space="preserve">Circunstancia
Inmediata
</t>
    </r>
    <r>
      <rPr>
        <sz val="11"/>
        <rFont val="Arial"/>
        <family val="2"/>
      </rPr>
      <t>(Cómo)</t>
    </r>
  </si>
  <si>
    <r>
      <t xml:space="preserve">Descripción 
del Riesgo </t>
    </r>
    <r>
      <rPr>
        <sz val="11"/>
        <rFont val="Arial"/>
        <family val="2"/>
      </rPr>
      <t xml:space="preserve">(Posibilidad+Impacto+Circunstancia Inmediata+Causa Raíz) </t>
    </r>
  </si>
  <si>
    <t>Transacción u Operación</t>
  </si>
  <si>
    <t>Talento Humano</t>
  </si>
  <si>
    <t>Afecta la Imagen externa frente a alguna parte interesada y/o 50 y 100 SMLMV</t>
  </si>
  <si>
    <t>Afecta la imagen externa con efecto publicitario a nivel local y/o 100 y 500 SMLMV</t>
  </si>
  <si>
    <t>Bimensual</t>
  </si>
  <si>
    <t>Cuatrimestral</t>
  </si>
  <si>
    <t>Anual</t>
  </si>
  <si>
    <t>Seleccione el Proceso</t>
  </si>
  <si>
    <t>Direccionamiento Estratégico y Planeación</t>
  </si>
  <si>
    <t>Comunicación Pública</t>
  </si>
  <si>
    <t>Defensa y Promoción de los Derechos Humanos</t>
  </si>
  <si>
    <t>Participación Ciudadana y Defensa del Interés Público</t>
  </si>
  <si>
    <t>Solución Alternativa de Conflictos</t>
  </si>
  <si>
    <t>Vigilancia Administrativa</t>
  </si>
  <si>
    <t>Gestión del Talento Humano</t>
  </si>
  <si>
    <t>Gestión Administrativa y Financiera</t>
  </si>
  <si>
    <t>Gestión de Legalidad</t>
  </si>
  <si>
    <t>Gestión Tecnológica y de la Información</t>
  </si>
  <si>
    <t>Evaluación y Seguimiento</t>
  </si>
  <si>
    <t>Jefe Oficina Asesora de Planeación</t>
  </si>
  <si>
    <t xml:space="preserve">Director Operativo Ministerio Público, Promoción y Defensa de los Derechos Humanos </t>
  </si>
  <si>
    <t>Director Operativo de Participación Ciudadana, Defensa y Protección del Interés Público</t>
  </si>
  <si>
    <t>Subdirector (a)</t>
  </si>
  <si>
    <t>Director Financiero y Administrativo</t>
  </si>
  <si>
    <t>Jefe Oficina Asesora Jurídica</t>
  </si>
  <si>
    <t>Jefe Oficina de Control Interno</t>
  </si>
  <si>
    <t>Responsable</t>
  </si>
  <si>
    <t>Seleccione Probabilidad</t>
  </si>
  <si>
    <t>Seleccione el Factor de Riesgo</t>
  </si>
  <si>
    <t>Seleccione el Tipo de Riesgo</t>
  </si>
  <si>
    <t>Seleccione el Tipo de Afectación</t>
  </si>
  <si>
    <t>Seleccione Tipo</t>
  </si>
  <si>
    <t>Seleccione Imp.</t>
  </si>
  <si>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junto al Esquema de Líneas de Defensa la Personería de Cali Definió en la Resolución 142 del 22 de julio de 2020.
Teniendo en cuenta lo anterior y dada la necesidad de la entidad frente a la actualización de los mapas de riesgos como herramienta fundamental frente a la gestión del riesgo, a partir de la vigencia 2022 se contará con un esquema completo y acorde con los contenidos metodológicos de la Guía para la Administración del Riesgo y el diseño de controles Versión 5.0 de la Función Pública. La Plantilla cuenta con celdas parametrizadas y permite contar con los respectivos mapas de calor para riesgo inherente y riesgo residual.
Orientaciones Generales
Antes del diligenciamiento de la información del mapa, se avanzó en el análisis del proceso, su objetivo, alcance, actividades clave, lineamientos establecidos en la Guia Paso 2: identificación del riesgo, donde se explica ampliamente las bases para el análisis.
Así mismo, se consideró el Paso 3: valoración del riesgo, lineamientos para definir el No. de veces que se hace la actividad con la cual se relaciona el riesgo y su impacto en términos económicos o reputacionales. En este mismo paso se analizó los controles que deben responder a los atributos de eficiencia e informativos.
El archivo contiene las siguientes hojas:
-Instructivo
-Mapa Final: Encontrará la totalidad de la estructura para la identificación y valoración de los riesgos por proceso, programa o proyecto, acorde con el nivel de desagregación que la entidad considere necesaria.
</t>
  </si>
  <si>
    <t>Causa principal o básica, corresponde a las razones por la cuales se puede presentar el riesgo, redacte de la forma más concreta posible.</t>
  </si>
  <si>
    <t>i)Preventivo, ii)Detectivo, iii)Correctivo.</t>
  </si>
  <si>
    <t>i)Automático, ii)Manual.</t>
  </si>
  <si>
    <t>Automáticamente se hará el cálculo para el control analizado (Columna X)</t>
  </si>
  <si>
    <t>Esta casilla depende del tratamiento establecido, si es Aceptar no se requiere acciones,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t>
  </si>
  <si>
    <r>
      <t xml:space="preserve">Recuerde que el control se define como la medida que permite reducir o mitigar un riesgo. Defina el control (es) que atacan la causa raíz del riesgo, considere la estructura explicada en la guía: </t>
    </r>
    <r>
      <rPr>
        <b/>
        <sz val="11"/>
        <color rgb="FF538235"/>
        <rFont val="Arial"/>
        <family val="2"/>
      </rPr>
      <t>Responsable de ejecutar el control + Acción + Complemento</t>
    </r>
  </si>
  <si>
    <r>
      <t xml:space="preserve">ATRIBUTOS EFICIENCIA </t>
    </r>
    <r>
      <rPr>
        <sz val="11"/>
        <color theme="1"/>
        <rFont val="Arial"/>
        <family val="2"/>
      </rPr>
      <t>Tipo</t>
    </r>
  </si>
  <si>
    <r>
      <t xml:space="preserve">ATRIBUTOS EFICIENCIA </t>
    </r>
    <r>
      <rPr>
        <sz val="11"/>
        <color theme="1"/>
        <rFont val="Arial"/>
        <family val="2"/>
      </rPr>
      <t>Implementación</t>
    </r>
  </si>
  <si>
    <r>
      <t xml:space="preserve">ATRIBUTOS EFICIENCIA </t>
    </r>
    <r>
      <rPr>
        <sz val="11"/>
        <color theme="1"/>
        <rFont val="Arial"/>
        <family val="2"/>
      </rPr>
      <t>Calificación</t>
    </r>
  </si>
  <si>
    <r>
      <t xml:space="preserve">ATRIBUTOS INFORMATIVOS </t>
    </r>
    <r>
      <rPr>
        <sz val="11"/>
        <color theme="1"/>
        <rFont val="Arial"/>
        <family val="2"/>
      </rPr>
      <t>Documentación</t>
    </r>
  </si>
  <si>
    <r>
      <t xml:space="preserve">ATRIBUTOS INFORMATIVOS </t>
    </r>
    <r>
      <rPr>
        <sz val="11"/>
        <color theme="1"/>
        <rFont val="Arial"/>
        <family val="2"/>
      </rPr>
      <t>Frecuencia</t>
    </r>
  </si>
  <si>
    <r>
      <t xml:space="preserve">ATRIBUTOS INFORMATIVOS </t>
    </r>
    <r>
      <rPr>
        <sz val="11"/>
        <color theme="1"/>
        <rFont val="Arial"/>
        <family val="2"/>
      </rPr>
      <t>Registro</t>
    </r>
  </si>
  <si>
    <r>
      <t xml:space="preserve">Automáticamente se hará el cálculo acorde con el control o controles definidos con sus atributos analizados, lo que permitirá establecer el </t>
    </r>
    <r>
      <rPr>
        <b/>
        <sz val="11"/>
        <color rgb="FF538235"/>
        <rFont val="Arial"/>
        <family val="2"/>
      </rPr>
      <t xml:space="preserve">nivel de riesgo inherente </t>
    </r>
    <r>
      <rPr>
        <sz val="11"/>
        <color theme="1"/>
        <rFont val="Arial"/>
        <family val="2"/>
      </rPr>
      <t>(Columnas Y- Z- AA -AB- AC).</t>
    </r>
  </si>
  <si>
    <t>Permite definir un consecutivo de riesgos.
Una entidad puede ir en el riesgo 150, pero tener 70 riesgos, lo que permite llevar una traza de los riesgos. Esta información la debe administrar la oficina asesora de planeación. Cuando el riesgo salga del mapa no existirá otro riesgo con la misma referencia.</t>
  </si>
  <si>
    <r>
      <t xml:space="preserve">Plan de Acción
</t>
    </r>
    <r>
      <rPr>
        <sz val="11"/>
        <color theme="1"/>
        <rFont val="Arial"/>
        <family val="2"/>
      </rPr>
      <t>Responsable, fecha implementación, fecha seguimiento, seguimiento.</t>
    </r>
  </si>
  <si>
    <t>Tabla de Criterios para Definir el Nivel de Probabilidad de la Personería de Santiago de Cali</t>
  </si>
  <si>
    <t>Leve - 20%</t>
  </si>
  <si>
    <t>Menor 40%</t>
  </si>
  <si>
    <t>Moderado 60%</t>
  </si>
  <si>
    <t>Mayor - 80%</t>
  </si>
  <si>
    <t>Catastrófico - 100%</t>
  </si>
  <si>
    <t>Afectación menor a 10 SMLMV</t>
  </si>
  <si>
    <t>Mayor a 10 SMLMV y Menor a 50 SMLMV</t>
  </si>
  <si>
    <t>Mayor a 50 SMLMV y Menor a 100 SMLMV</t>
  </si>
  <si>
    <t>Mayor a 100 SMLMV y Menor a 500 SMLMV</t>
  </si>
  <si>
    <t>Mayor a 500 SMLMV</t>
  </si>
  <si>
    <t>Afectación Reputacional</t>
  </si>
  <si>
    <t>El riesgo afecta la imagen de algún área de la entidad.</t>
  </si>
  <si>
    <t>El riesgo afecta la imagen de la entidad a nivel interno, de conocimiento general, de junta directiva y accionistas y/o de proveedores.</t>
  </si>
  <si>
    <t>El riesgo afecta la imagen de la entidad con algunos usuarios de relevancia frente al logro de los objetivos.</t>
  </si>
  <si>
    <t>El riesgo afecta la imagen de la entidad con efecto publicitario sostenido a nivel de sector administrativo, nivel departamental o municipal.</t>
  </si>
  <si>
    <t>El riesgo afecta la imagen de la entidad a nivel nacional, con efecto publicitario sostenido a nivel país</t>
  </si>
  <si>
    <t>TABLA DE PROBABILIDAD</t>
  </si>
  <si>
    <t>TABLA DE IMPACTO</t>
  </si>
  <si>
    <t>Tabla de Criterios para Definir el Impacto de la Personería de Santiago de Cali</t>
  </si>
  <si>
    <r>
      <rPr>
        <sz val="11"/>
        <color theme="0"/>
        <rFont val="Arial"/>
        <family val="2"/>
      </rPr>
      <t>.</t>
    </r>
    <r>
      <rPr>
        <sz val="11"/>
        <color theme="1"/>
        <rFont val="Arial"/>
        <family val="2"/>
      </rPr>
      <t xml:space="preserve">
- Matriz de Calor Inherente: En esta hoja, en la medida en que ese diligencia el Mapa Final, se verán reflejados los riesgos en su zona correspondiente. Esta hoja se genera de manera automática.
- Matriz de Calor Residual: En esta hoja, en la medida en que ese diligencia el Mapa Final, se verán reflejados los riesgos en su zona correspondiente. Esta hoja se genera de manera automática.
- Tabla de probabilidad e Impacto: Tablas referentes para todos los cálculos (no se diligencia)
- Tabla de Valoración de Controles: Tabla referente para todos los cálculos (no se diligencia)
</t>
    </r>
  </si>
  <si>
    <t>TABLA VALORACIÓN DE CONTROLES</t>
  </si>
  <si>
    <t>Tabla de Atributos de los Controles de la Personería de Santiago de Cali</t>
  </si>
  <si>
    <t>Atributos de Formalización</t>
  </si>
  <si>
    <t>Son controles que se ejecutan cuando se materializa un riesgo para reducir el impacto, responde a una contingencia</t>
  </si>
  <si>
    <t xml:space="preserve">Son controles que se ejecutan por un Sistema y/o Aplicativo de manera automática. </t>
  </si>
  <si>
    <t>Son controles que se ejecutan pero no se encuentran asociados en ningún documentos del proceso o la Entidad.</t>
  </si>
  <si>
    <t xml:space="preserve">Son controles que se ejecutan siempre que se realiza la actividad que conlleva al riesgo. </t>
  </si>
  <si>
    <t xml:space="preserve">Son controles que se ejecutan de manera periódica cuando se realiza la actividad que conlleva al riesgo. </t>
  </si>
  <si>
    <t xml:space="preserve">Son controles que se ejecutan de manera casual cuando se realiza la actividad que conlleva al riesgo. </t>
  </si>
  <si>
    <t>Son controles que dejan soporte de la ejecución de forma física.</t>
  </si>
  <si>
    <t>Son controles que dejan soporte de la ejecución de forma digital.</t>
  </si>
  <si>
    <t>Son controles cuya ejecución se presenta en formatos o registros internos formales.</t>
  </si>
  <si>
    <r>
      <t xml:space="preserve">Evidencia
</t>
    </r>
    <r>
      <rPr>
        <sz val="11"/>
        <rFont val="Arial"/>
        <family val="2"/>
      </rPr>
      <t>(Trazabilidad de la Ejecución)</t>
    </r>
  </si>
  <si>
    <r>
      <t xml:space="preserve">Ejecución
</t>
    </r>
    <r>
      <rPr>
        <sz val="11"/>
        <rFont val="Arial"/>
        <family val="2"/>
      </rPr>
      <t>(Fuentes de información internas o externas)</t>
    </r>
  </si>
  <si>
    <t>Combinación de datos de fuentes internas y externas formales.</t>
  </si>
  <si>
    <t>Analice si las consecuencias que puede ocasionar a la organización la materialización del riesgo impacto de manera económica, reputacional o ambas.</t>
  </si>
  <si>
    <r>
      <t xml:space="preserve">Consolida o resume el análisis sobre impacto + causa inmediata + causa raíz, permitiendo contar con una redacción clara y concreta del riesgo identificado. La estructura siempre será </t>
    </r>
    <r>
      <rPr>
        <b/>
        <sz val="11"/>
        <color rgb="FF538235"/>
        <rFont val="Arial"/>
        <family val="2"/>
      </rPr>
      <t>POSIBILIDAD DE + Impacto para la entidad (Qué) + Causa Inmediata (Cómo) + Causa Raíz (Por qué)</t>
    </r>
  </si>
  <si>
    <t>Utilice la lista de despliegue que se encuentra parametrizada, le aparecerán las opciones: i)Daños Activos Físicos, ii)Ejecución y Administración de procesos, iii)Fallas Tecnológicas, iv)Fraude Externo, v)Fraude Interno, vi)Relaciones Laborales, vii)Usuarios, productos y practicas organizacionales.</t>
  </si>
  <si>
    <t>Defina el # de veces que se ejecuta la actividad durante el año, (Recuerde la probabilidad de ocurrencia del riesgo se define como el No. de veces que se pasa por el punto de riesgo en el periodo de 1 año). La matriz automáticamente hará el cálculo para el nivel de probabilidad inherente (Columnas I-J)</t>
  </si>
  <si>
    <t>Utilice la lista de despliegue que se encuentra parametrizada, le aparecerán las opciones de la tabla de Impacto en el link de la hoja de inicio del presente documento. La matriz automáticamente hará el cálculo para el nivel de impacto inherente (Columnas L-M)</t>
  </si>
  <si>
    <t>Líder</t>
  </si>
  <si>
    <t>Cargo de Líder del proceso.</t>
  </si>
  <si>
    <t>Tipología del Riesgo</t>
  </si>
  <si>
    <r>
      <t xml:space="preserve">Factor del Riesgo
</t>
    </r>
    <r>
      <rPr>
        <sz val="11"/>
        <rFont val="Arial"/>
        <family val="2"/>
      </rPr>
      <t xml:space="preserve">(Fuente interna o Externa generadora del Riesgo) </t>
    </r>
  </si>
  <si>
    <t>Frecuencia de la Actividad</t>
  </si>
  <si>
    <t>Son controles fijados por la entidad y/o proceso para asegurar que se cumpla el resultado esperado.</t>
  </si>
  <si>
    <t>Son controles que se ejecutan por las personas, por ende tiene implícito el error humano.</t>
  </si>
  <si>
    <t>Política de Operación</t>
  </si>
  <si>
    <t>Son controles que están explícitos en el documento, sistema o aplicativo.</t>
  </si>
  <si>
    <t>Periódica</t>
  </si>
  <si>
    <t>Son controles cuya ejecución se presenta en documentos o aplicativos externos (extractos bancarios, confirmación de autenticación de documentos, SECOP, SIGEP, FURAG, otros)</t>
  </si>
  <si>
    <t>Personero Delegado</t>
  </si>
  <si>
    <t>Director Operativo para la Vigilancia de la Conducta Oficial</t>
  </si>
  <si>
    <t xml:space="preserve">MAPA INTEGRAL DE RIESGOS
</t>
  </si>
  <si>
    <t>Objetivo (Caracterización del Proceso)</t>
  </si>
  <si>
    <t xml:space="preserve">Gestionar la comunicación interna y externa en todos los niveles de la entidad, a través de lineamientos de divulgación de la información misional e institucional, para asegurar la calidad de contenidos y la interacción con los grupos de valor y partes interesadas. </t>
  </si>
  <si>
    <t xml:space="preserve">Liderar, dirigir, asesorar, controlar y evaluar la operación de la entidad, mediante el desarrollo de políticas, planes, programas y proyectos, así como la gestión de los riesgos y el sostenimiento del Sistema de Gestión, para el cumplimiento de la misión, alcance de la visión y logro de los objetivos institucionales. </t>
  </si>
  <si>
    <t>Defender a la comunidad de la  vulneración de los derechos humanos, garantizar el debido proceso y  promover su goce efectivo a través de servicios diligentes en los diferentes canales y puntos de atención, para el cumplimiento de las funciones asignadas como  Ministerio Público.</t>
  </si>
  <si>
    <t>Defender el bien común, el patrimonio público, el medio ambiente, habitad y animales, incentivando la participación ciudadana, a través de servicios diligentes en los diferentes canales y puntos de atención, para el cumplimiento de las funciones asignadas de control y vigilancia.</t>
  </si>
  <si>
    <t xml:space="preserve">Ejercer el poder sancionatorio por posibles extralimitaciones y omisiones en el desarrollo de las funciones de quienes ejercen funciones públicas en la Administración Distrital, a través de la vigilancia a la conducta oficial, para una oportuna acción disciplinaria.   </t>
  </si>
  <si>
    <t xml:space="preserve">Contribuir a la cultura urbana, convivencia, seguridad y paz del territorio, a través del uso de la conciliación en derecho como una herramienta idónea, para la resolución de controversias entre las personas de la comunidad. </t>
  </si>
  <si>
    <t xml:space="preserve">Administrar el talento humano de la entidad, a través del ciclo de vida del servidor público que contribuya a su desarrollo personal y laboral, para el cumplimiento integro de sus funciones y competencias.   </t>
  </si>
  <si>
    <t xml:space="preserve">Administrar los recursos físicos y  financieros de la entidad, a través de políticas de operación que aseguren una adecuada provisión y distribución de los mismos, para el desempeño óptimo de los procesos.   </t>
  </si>
  <si>
    <t>Articular la información y las comunicaciones de la entidad, a través del ciclo de gestión de documental con el sistema de información y soporte  tecnológico, para la adecuada ejecución de las operaciones, la seguridad y protección de los datos, y la trazabilidad de Los documentos de la entidad.</t>
  </si>
  <si>
    <t>Brindar seguridad razonable del adecuado diseño de los controles y del funcionamiento eficaz de los mismos, mediante el desarrollo de auditorías, seguimientos y evaluaciones independientes que determine la efectividad del Sistema de Control Interno de la entidad, favoreciendo la consecución eficiente de los objetivos en el cumplimiento del quehacer institucional de la Personería Distrital de Santiago de Cali.</t>
  </si>
  <si>
    <t xml:space="preserve">Tecnología </t>
  </si>
  <si>
    <t>Infraestructura</t>
  </si>
  <si>
    <t>Proveer seguridad jurídica a la entidad, a través de asesoría y soporte en todos los niveles del Ente de Control y Vigilancia, así como en comités institucionales y en la contratación de bienes y servicios, para el cumplimiento adecuado de las funciones constitucionales, legales y reglamentarias aplicables.</t>
  </si>
  <si>
    <t xml:space="preserve">EVENTO DE RIESGO: </t>
  </si>
  <si>
    <t>CONTROLES:</t>
  </si>
  <si>
    <t xml:space="preserve">Corresponde a las acciones concretas que se ejecutan por los funcionarios y contratistas independiente de la dependencia, área funcional, unidad de trabajo, punto de atención o proceso al que se encuentren adscritos.  </t>
  </si>
  <si>
    <t>Corresponde a una situación, acción, condición o suceso incierto que, si ocurre, podría afectar el logro de los objetivos del proceso y se debe identificar para controlar.</t>
  </si>
  <si>
    <r>
      <t xml:space="preserve">Apetito del Riesgo.  </t>
    </r>
    <r>
      <rPr>
        <sz val="14"/>
        <rFont val="Arial"/>
        <family val="2"/>
      </rPr>
      <t xml:space="preserve">Corresponde al nivel de riesgo que la entidad esta dispuesta a asumir en relación con sus objetivos, el marco legal y las disposiciones de la Alta Dirección.  </t>
    </r>
  </si>
  <si>
    <t>Evaluación de Riesgos y Controles
(Uso Interno)</t>
  </si>
  <si>
    <t xml:space="preserve">Acciones Adicionales a implementar posterior a la evaluación de los riesgos y controles </t>
  </si>
  <si>
    <r>
      <t xml:space="preserve">Acción 
</t>
    </r>
    <r>
      <rPr>
        <sz val="12"/>
        <rFont val="Arial"/>
        <family val="2"/>
      </rPr>
      <t>(Responsable de ejecutar el control 
+ Acción + Complemento)</t>
    </r>
  </si>
  <si>
    <r>
      <t xml:space="preserve">Periodo de Implementación
</t>
    </r>
    <r>
      <rPr>
        <sz val="12"/>
        <rFont val="Arial"/>
        <family val="2"/>
      </rPr>
      <t>(1er Semestre /
2do Semestre/ 
Vigencia)</t>
    </r>
    <r>
      <rPr>
        <b/>
        <sz val="12"/>
        <rFont val="Arial"/>
        <family val="2"/>
      </rPr>
      <t xml:space="preserve">
</t>
    </r>
  </si>
  <si>
    <t>Cargo Responsable de asegurar la implementación</t>
  </si>
  <si>
    <t>Seguimiento</t>
  </si>
  <si>
    <r>
      <t xml:space="preserve">Fecha de Evaluación
</t>
    </r>
    <r>
      <rPr>
        <sz val="12"/>
        <rFont val="Arial"/>
        <family val="2"/>
      </rPr>
      <t>(Dia/Mes/Año)</t>
    </r>
  </si>
  <si>
    <r>
      <t xml:space="preserve">Estado
</t>
    </r>
    <r>
      <rPr>
        <sz val="12"/>
        <rFont val="Arial"/>
        <family val="2"/>
      </rPr>
      <t xml:space="preserve">(Sin Iniciar/ En Desarrollo / 
Finalizado) </t>
    </r>
  </si>
  <si>
    <t>Estado del Seguimiento</t>
  </si>
  <si>
    <t>Sin Iniciar</t>
  </si>
  <si>
    <t>En Desarrollo</t>
  </si>
  <si>
    <t>Finalizado</t>
  </si>
  <si>
    <t>Seleccione el Estado</t>
  </si>
  <si>
    <r>
      <t xml:space="preserve">Conclusión
</t>
    </r>
    <r>
      <rPr>
        <sz val="12"/>
        <rFont val="Arial"/>
        <family val="2"/>
      </rPr>
      <t>(La acción fue efectiva y se incorpora a los controles - La acción no fue efectiva, debe formularse nueva acción)</t>
    </r>
  </si>
  <si>
    <t>Intranet</t>
  </si>
  <si>
    <r>
      <t xml:space="preserve">Descripción del Control
</t>
    </r>
    <r>
      <rPr>
        <sz val="11"/>
        <color theme="0"/>
        <rFont val="Arial"/>
        <family val="2"/>
      </rPr>
      <t>Cargo o unidad de trabajo responsable de ejecutar el control
 +
Acción que se realiza: verificar, validar, conciliar, comparar, revisar, cotejar, detectar
+ 
Atributos de Eficiencia y Formalización</t>
    </r>
  </si>
  <si>
    <r>
      <t xml:space="preserve">Causa 
Raíz
</t>
    </r>
    <r>
      <rPr>
        <sz val="11"/>
        <rFont val="Arial"/>
        <family val="2"/>
      </rPr>
      <t>(Por qué puede pasar)</t>
    </r>
  </si>
  <si>
    <r>
      <t xml:space="preserve">Impacto
</t>
    </r>
    <r>
      <rPr>
        <sz val="11"/>
        <rFont val="Arial"/>
        <family val="2"/>
      </rPr>
      <t>(Qué puede pasar)</t>
    </r>
  </si>
  <si>
    <t>Nota 1. Los riesgos se identifican por el patrón de referencia: RG = Riesgo de Gestión (Operativo); RF = Riesgo Fiscal; RI = Riesgo de Integridad Pública; RS = Riesgo Seguridad de la Información. El número del riesgo (0) corresponde al consecutivo asignado en el momento de su identificación.
Nota 2. Los riesgos cuya causa es transversal, se han clasificado bajo la misma referencia para evitar duplicidad, siempre se debe asociar a la actividad propia del proceso.    
Nota 3. Cuando la actividad que conlleva al riesgo desaparece, se elimina el riesgo para el proceso y la referencia (R0) desaparece con el riesgo, en este caso, no se podrá asignar a riesgo diferente.  
Nota 4. Cada vez que se identifique un nuevo riesgo, se asigna una nueva referencia (R0) de acuerdo a su tipología (RG,RF,RI.RS), esto permitirá conservar la trazabilidad de la gestión integral de los riesgos.
Nota 5. Los controles preventivos y detectivos disminuyen la probabilidad de ocurrencia de un evento de riesgo, los controles correctivos mitigan el efecto o impacto del evento de riesgo materializa.
Nota 6. Para ampliación de conceptos y metodología, consulte el Módulo de Administración de Riesgos contenido en el Portal del Programa de Inducción y Reinducción de la Personería de Cali  https://personeriacali.gov.co/induccion-administracion-de-riesgos/</t>
  </si>
  <si>
    <t>Hallazgos detectados en la auditoria fiscal,</t>
  </si>
  <si>
    <t>Deficiencia en la gestión.</t>
  </si>
  <si>
    <t>Ineficacia en planes de mejoramiento producto de auditorías internas o externas,</t>
  </si>
  <si>
    <t>Ausencia de gestión o recurrencia del incumplimiento.</t>
  </si>
  <si>
    <t>Desviación o incumplimiento de la meta de desempeño del proceso,</t>
  </si>
  <si>
    <t>Fallas o reprocesos en la operación.</t>
  </si>
  <si>
    <t>Extravío o pérdida de documentos,</t>
  </si>
  <si>
    <t>Falla en la custodia.</t>
  </si>
  <si>
    <t>Fallo de tutela en contra de la entidad,</t>
  </si>
  <si>
    <t>Vencimiento de términos en la respuesta a derecho de petición / solicitudes de información o cuando la respuesta emitida no fue de fondo.</t>
  </si>
  <si>
    <t xml:space="preserve">No fenecimiento de la cuenta fiscal, </t>
  </si>
  <si>
    <t>Interrupción en la operación del proceso o prestación del servicio,</t>
  </si>
  <si>
    <t>Emergencias de salud pública y/o alteración del orden público.</t>
  </si>
  <si>
    <t>Limitación total o parcial de acceso a los sistemas de información que soportan la prestación del servicio interno y/o externo,</t>
  </si>
  <si>
    <t>Fallas técnicas y/o administrativas.</t>
  </si>
  <si>
    <t>Pago de honorarios, productos o servicios sin el cumplimiento de requisitos,</t>
  </si>
  <si>
    <t xml:space="preserve"> Debilidades en la labor de  vigilancia contractual.
</t>
  </si>
  <si>
    <t>Pérdida, extravío, hurto, declaratoria de bienes faltantes pertenecientes a la  entidad,</t>
  </si>
  <si>
    <t>Omisión en el seguimiento y control del inventario físico y custodia.</t>
  </si>
  <si>
    <t>Fuga de conocimiento,</t>
  </si>
  <si>
    <t>Rotación del personal.</t>
  </si>
  <si>
    <t>Planeación Institucional</t>
  </si>
  <si>
    <t>Aseguramiento Institucional</t>
  </si>
  <si>
    <t>Evaluación Institucional</t>
  </si>
  <si>
    <t>Gestión Documental</t>
  </si>
  <si>
    <t>Gestión de PQR</t>
  </si>
  <si>
    <t>Confinamiento Movilidad o Seguridad alterada</t>
  </si>
  <si>
    <t>Caída de Red Interna</t>
  </si>
  <si>
    <t>Supervisión</t>
  </si>
  <si>
    <t>Custodia de Bienes</t>
  </si>
  <si>
    <t>Memoria Institucional</t>
  </si>
  <si>
    <t>El funcionario responsable, antes del 31 de enero de cada vigencia, formula el plan de acción mediante el cual se establecen las actividades, alcance y programación del año, para el cumplimiento, gestión y resultado razonable del proceso.</t>
  </si>
  <si>
    <t xml:space="preserve">La Oficina Asesora de Planeación, en el mes de enero, mayo y septiembre de cada anualidad, realiza la medición del indicador de desempeño del proceso, mediante el cual se establece el nivel de cumplimiento del plan de acción, para mantener control sobre posibles desviaciones en la meta fijada.  </t>
  </si>
  <si>
    <t xml:space="preserve">El funcionario responsable, en cada periodo de medición del plan de acción, realiza el análisis de datos, mediante el cual se declara el o los factores internos y/o externos que afectaron el resultado esperado en la meta del indicador y establece el tratamiento a ejecutar, para retornar a niveles de cumplimiento y gestión del proceso.  </t>
  </si>
  <si>
    <t>110.37.2</t>
  </si>
  <si>
    <t xml:space="preserve">El funcionario responsable, cada vez que surgen hallazgos producto de auditorías internas o externas, formula las acciones a emprender mediante la suscripción del plan de mejoramiento ante la Oficina de Control Interno, para corregir y superar deficiencias detectadas en la operación del proceso. </t>
  </si>
  <si>
    <t xml:space="preserve">La Oficina de Control Interno, cada vez que se suscribe un plan de mejoramiento interno y/o externo, realiza seguimiento mediante el cual se evalúa el cumplimiento y efectividad de las acciones correctivas y emite informe; ante cualquier incumplimiento genera la alerta a los responsables para asegurar su observancia. </t>
  </si>
  <si>
    <t>La Personería Auxiliar, ante la advertencia sobre la omisión en la presentación de planes de mejoramiento o ausencia de gestión del plan, inicia acciones de control interno disciplinario para establecer responsabilidades.</t>
  </si>
  <si>
    <t>El funcionario responsable, cada vez que surgen cambios normativos, asegura que su incorporación a la operación del proceso se lleve a cabo de manera planificada, mediante la actualización de los controles, para dar cumplimiento adecuado y evitar devoluciones, reprocesos o ineficacia en la gestión.</t>
  </si>
  <si>
    <t xml:space="preserve">La Oficina Asesora de Planeación, cada vez que se presentan nuevas exigencias legales, acompaña la planificación de cambios mediante la revisión y ajuste de los métodos de operación del proceso, para asegurar consistencia con el plan de acción y mantener la integridad del Sistema de Gestión. </t>
  </si>
  <si>
    <t>El funcionario responsable, cada vez que surgen cambios institucionales, informa a los funcionarios mediante Comité Primario u otro mecanismo escrito, para que toda creación, modificación o eliminación de controles en la operación, sea incorporado a las actividades del proceso.</t>
  </si>
  <si>
    <t xml:space="preserve">El Personero Auxiliar, ante una emergencia de salud pública o de alteración del orden público que impida la presencialidad de los funcionarios en la entidad, activa el plan de contingencia para la ejecución de trabajo virtual (VPN) y coordina la disponibilidad de personal en los puntos críticos y/o estratégicos de la ciudad que lo requieran.  </t>
  </si>
  <si>
    <t>Los Directores, Subdirectores y Jefes de Oficina, ante un evento que pueda interrumpir la operación y/o prestación del servicio, fija la programación temporal e imparte instrucciones para asegurar la continuidad de la misionalidad y supervisa que los funcionarios mantengan el control sobre las actividades asignadas hasta el retorno a la normalidad.</t>
  </si>
  <si>
    <t xml:space="preserve">Los funcionarios, una vez se retorne a la normalidad, aseguran la migración de los registros que dan soporte a las actividades y actuaciones realizadas en el marco del plan de contingencia, a la carpeta digital que corresponda en el SGD ORFEO. </t>
  </si>
  <si>
    <t>El funcionario responsable de la radicación de correspondencia que ingresa a la entidad por la ventanilla física o virtual, antes de redireccionar un documento, le asigna número de radicado padre y fecha; en ambos casos, asegura que se preserve copia digital en el SGD ORFEO.</t>
  </si>
  <si>
    <t>Los funcionarios, diariamente verifican la bandeja de entrada del usuario ORFEO y cuando un documento no corresponde a su competencia, realiza la devolución o redireccionamiento del documento al funcionario competente mediante el SGD ORFEO, para conservar trazabilidad sobre su ubicación.</t>
  </si>
  <si>
    <t>Los funcionarios. cada vez que producen un documento en el marco de las funciones y actuaciones que realizan, identifican los registros utilizados con la Tabla de Retención Documental TRD que corresponde, para asegurar su custodia en el archivo de gestión físico y/o digital (SGD ORFEO), facilitar la transferencia al archivo central y generar una adecuada recuperación de los documentos</t>
  </si>
  <si>
    <t xml:space="preserve">El funcionario responsable de la radicación de correspondencia que ingresa por ventanilla física o virtual, antes de redireccionar la petición o solicitud de información, activa el sistema de alertas  mediante la semaforización vinculada al SGD ORFEO, para que el usuario del ORFEO tenga control sobre los términos de Ley para emitir respuesta.  </t>
  </si>
  <si>
    <t xml:space="preserve">Los funcionarios, cada vez que se les asigna una petición o solicitud de información, inician con inmediatez la proyección de la respuesta, en caso de requerir prorroga, envía comunicación oficial  al usuario con cinco días de antelación a la fecha de vencimiento del termino inicial, se asegura que el oficio de respuesta corresponda al radicado padre y todos los soportes de las actuaciones realizadas queden debidamente tipificados y migrados a la carpera digital del  SGD ORFEO. </t>
  </si>
  <si>
    <t xml:space="preserve">El Jefe de la Oficina Jurídica, cada vez que ingresa una tutela por vencimiento de términos en la respuesta a derecho de petición / solicitudes de información o cuando la respuesta no fue de fondo,  emite un plazo de 12 a 24 horas para que el funcionario responsable, aporte las evidencias que respalden la respuesta al Juez.  Ante un fallo de tutela desfavorable para la entidad, se informa a la Personería Auxiliar, para que inicie acciones de control interno disciplinario y se establezca si existió o no responsabilidad frente a la prestación del servicio.  </t>
  </si>
  <si>
    <t xml:space="preserve">La Oficina Asesora de Planeación, cada vez que surgen cambios en la operación de los procesos, documenta las actividades criticas mediante procedimientos y agota las revisión, validación y aprobación con los ejecutores y los incorpora al Sistema de Gestión de la entidad, para preservar conocimiento del quehacer institucional.  </t>
  </si>
  <si>
    <t xml:space="preserve">El funcionario que durante su permanencia en la entidad sea reubicado del puesto o lugar de trabajo, presente novedades como comisión, encargo o retiro, debe documentar todos los asuntos que hayan estado bajo su responsabilidad mediante Acta de Entrega, en la cual se detalle el estado en el que queda cada plan, programa, proyecto y/o actividades propias de las funciones del cargo y lo radica mediante el SGD ORFEO para preservar conocimiento del quehacer individual. </t>
  </si>
  <si>
    <t xml:space="preserve">La Oficina Asesora de Planeación, mantiene y difunde información digital para apoyar la operación de los procesos a través del Repositorio Institucional contenido en el SGD ORFEO, creado para preservar la memoria institucional, disponer de la información y datos que produce la entidad como recurso de consulta y transferencia del conocimiento misional e institucional. </t>
  </si>
  <si>
    <t xml:space="preserve">El Director Financiero y Administrativo, antes del cierre de cada vigencia, verifica si las condiciones para la adecuada prestación del servicio interno y/o externo, están sujetas a recursos que por cambio de vigencia administración u otros, podrían afectarse y emite circular con instrucciones de carácter preventivo, para que cada funcionario planifique las actividades acorde a los cambios previstos. </t>
  </si>
  <si>
    <t>La Oficina Asesora de Planeación, cada vez que se emita un aviso de interrupción prolongada del SGD ORFEO/ Repositorio Institucional, coloca a disposición de los funcionarios, formatos y plantillas actualizadas  en su última versión a través del medio más expedito para su uso inmediato.</t>
  </si>
  <si>
    <t>Los funcionarios, ante la limitación de acceso a los Sistemas de Información, activan el plan de contingencia que corresponda, para asegurar la continuidad de la prestación del servicio interno y/o externo; una vez restablecido el Sistema, realiza la migración al SGD ORFEO, todos los documentos y soportes que se generaron durante el tiempo que dure la contingencia.</t>
  </si>
  <si>
    <t>El funcionario responsable del Almacén, cada vez que se adquiere un bien, realiza el  registro completo en el Módulo de Inventario del Sistema Financiero IAS2, conforme a la factura o documento soporte, verifica que la codificación corresponda a los elementos devolutivos o de consumo, con lo cual se surte el trámite contable en el Sistema Financiero.  Mientras el bien está en tránsito, el responsable del Almacén, se asegura que este protegido contra daño o hurto hasta su asignación al usuario, entrega que se formaliza mediante registro firmado por el funcionario en señal de aceptación de la custodia del bien debidamente identificado con código de barras.  Cuando surgen cambios administrativos, se realiza la devolución del bien y una vez se confirma su existencia y ubicación por el responsable del almacén, se emite paz y salvo a nombre del funcionario.</t>
  </si>
  <si>
    <t xml:space="preserve">El Director Financiero y Administrativo, en cada vigencia, tramita las pólizas y seguros y verifica los tipos de aseguramiento, incluida la cobertura por siniestros, para garantizar su reconocimiento en caso de reclamación.  Programa la actualización anual del inventario físico, lo que se realiza por cada puesto de trabajo, para comprobar la existencia y estado de los elementos entregados en custodia.    </t>
  </si>
  <si>
    <t>Los funcionarios que tienen en custodia bienes devolutivos, ante un evento de hurto, extravío, daño o pérdida del bien, reportan la novedad a la Dirección Financiera y Administrativa, con el fin de agotar el trámite pertinente ante el Comité Técnico de Inventarios y Baja de Bienes; en los casos de hurto el funcionario debe aportar el denuncio para que la entidad inicie el proceso de reclamación y afectación de la póliza.  La Personería Auxiliar, cada vez que se advierte sobre la pérdida de bienes devolutivos, inicia acciones de control interno disciplinario para establecer responsabilidades.</t>
  </si>
  <si>
    <t xml:space="preserve">El funcionario con designación de supervisor, desde la fecha del acta de inicio del contrato, cualquiera que sea la modalidad, ejerce vigilancia y control administrativo, técnico y financiero sobre el objeto del contrato, implementa los mecanismos de verificación de las actividades desarrolladas, productos o servicios contratados, seguimiento que se documenta en informe mensual.  Cuando se establece que existe incumplimiento por parte del contratista, el supervisor deja constancia en Acta de Reunión. </t>
  </si>
  <si>
    <t xml:space="preserve">El supervisor, cada vez que el contratista presenta el informe de actividades, verifica la afiliación y el pago correspondiente a las cotizaciones de Seguridad Social (EPS, PENSIÓN, ARL) aportes que se validan a través del enlace de los operadores: Aportes en Línea, SOI, Pago Simple, Mi Planilla.   </t>
  </si>
  <si>
    <t>La Oficina Asesora Jurídica, recibe mensualmente las cuentas de cobro y actúa como segundo filtro de verificación de los soportes exigibles para el pago; ante cualquier observación, realiza la devolución de la cuenta para su ajuste antes de remitirla a la Dirección Financiera y Administrativa, que actúa como tercer filtro antes del desembolso por parte de la Tesorería.</t>
  </si>
  <si>
    <t>SG.GL.MR 09 V9.0 F2026/02/13</t>
  </si>
  <si>
    <t>Defensa Jurídica</t>
  </si>
  <si>
    <t xml:space="preserve">  incumplimiento o desacato de la orden judicial.</t>
  </si>
  <si>
    <t xml:space="preserve">Sanción impuesta por el Juez de Tutela, </t>
  </si>
  <si>
    <t xml:space="preserve">El Jefe de la Oficina Asesora Jurídica, monitorea a diario, el correo de notificaciones judiciales. Cada vez que ingresa una tutela, la registra en la matriz de control y  seguimiento e inicia su trámite para dar respuesta al Juez dentro de los términos fijados por el Despacho Judicial. </t>
  </si>
  <si>
    <t xml:space="preserve">El Jefe de la Oficina Asesora Jurídica, concede un termino prudencial  para que las dependencias donde se generó el hecho o guarde relación con las circunstancias de la tutela, aporten la trazabilidad de la gestión realizada, los soportes e informes técnicos que respalden la respuesta al requerimiento judicial.  </t>
  </si>
  <si>
    <t xml:space="preserve">El Jefe de la Oficina Asesora Jurídica, dentro de los términos de ley, genera la respuesta al Juez, en la cual demuestra la falta de legitimación en la causa por pasiva, la carencia material del objeto o la  carencia de objeto por hecho superado y aporta pruebas que sustentas las consideraciones expuestas en el escrito de contestación. </t>
  </si>
  <si>
    <t>Rendición de la Cuenta Fiscal</t>
  </si>
  <si>
    <t xml:space="preserve">Incumplimiento normativo y/o del Manual de Contratación. </t>
  </si>
  <si>
    <t xml:space="preserve">El Jefe de la Oficina Asesora Jurídica, en cada vigencia, reporta mensualmente los contratos suscritos por la entidad a través de la Plataforma SIA Observa de la Contraloría de Cali, asegurando que la información se encuentre libre de error u omisión antes de ser presentada. </t>
  </si>
  <si>
    <t xml:space="preserve">El Jefe de la Oficina Asesora Jurídica, antes del 28 de febrero de cada vigencia, diligencia la información requerida por el Órgano de Control Fiscal en los formatos externos aplicables a la entidad, consolida y realiza el reporte de los procesos activos y fallados a favor o en contra de la entidad a través de la Plataforma SIA Contraloría, asegurando su oportunidad, suficiencia y calidad de la información rendida y que corresponda a los hechos de la vigencia inmediatamente anterior. </t>
  </si>
  <si>
    <t xml:space="preserve">El Jefe de la Oficina Asesora Jurídica, ante planes de mejoramiento suscrito con el Órgano de Control Fiscal, implementa las acciones formuladas en el plan, asegurando que sean sostenibles en el tiempo y que los avances se presenten en los primeros 15 días del mes de enero y los primeros 15 días del mes de julio de la vigencia que corresponda.  </t>
  </si>
  <si>
    <t>Sentencias desfavorables a la entidad,</t>
  </si>
  <si>
    <t>Actos administrativos expedidos por la Personería de Cali.</t>
  </si>
  <si>
    <t>El nivel directivo de la entidad y/o Jefe de la Oficina Asesora Jurídica, cada vez que identifica un hecho o situación que pueda causar daño antijuridico o que pueda acarrear medios de control contra la Personería de Cali, lo comunican a la Alta Dirección e inician con las acciones o medidas para evitar su ocurrencia o mitigar posibles consecuencias por demandas y reclamaciones judiciales o administrativas posibles.</t>
  </si>
  <si>
    <t xml:space="preserve">El Comité de Conciliación de la entidad, se reúne periódicamente para analizar y hacer seguimiento a los litigios y demandas contra la entidad o en las que ha sido vinculada, para plantear alternativas de solución y estrategias orientadas a reducir la litigiosidad y las reclamaciones administrativas generadas por acción u omisión de la entidad en el ejercicio de sus competencias. </t>
  </si>
  <si>
    <t xml:space="preserve">La Oficina Asesora Jurídica, anualmente realiza jornadas de orientación e instrucción dirigida a los funcionarios de la entidad sobre aquellos hechos que causan daño antijuridico como resultado de actuaciones administrativas, para anticipar y prevenir futuras demandas contra la entidad, temas que incluyen acciones contrarias a las leyes, acuerdos de empleos, salud o seguridad laboral.  </t>
  </si>
  <si>
    <t>Gestión Contractual</t>
  </si>
  <si>
    <t xml:space="preserve">Contratos ejecutados  sin el cumplimiento de requisitos u omisión en la publicación. </t>
  </si>
  <si>
    <t>Sanciones,</t>
  </si>
  <si>
    <t xml:space="preserve">El Jefe de la Oficina Asesora Jurídica, cada vez que se elabora la minuta de un contrato, verifica que esta cumpla con los requisitos legales vigentes y que se encuentre debidamente soportada, de conformidad con la modalidad de contratación seleccionada. Antes de pasar al ordenador del gasto para la respectiva firma, solicita y valida las revisiones y autorizaciones de la Dirección Financiera y Administrativa y de la Personería Auxiliar, con el fin de garantizar que el contrato a suscribir se encuentre libre de errores, incumplimientos u omisiones.  En los contratos que tengan implícito el arrendamiento de bienes muebles o inmuebles, el equipo estructurador del componente técnico verificará la inclusión de la cláusula en la que se ampare siniestros durante la vigencia del contrato. </t>
  </si>
  <si>
    <t>Caducidad de la acción de repetición,</t>
  </si>
  <si>
    <t>omisión en el control de términos.</t>
  </si>
  <si>
    <t>El Comité de Conciliación y Defensa Jurídica como instancia administrativa de estudio, análisis y seguimiento de la política de prevención del daño antijurídico de la entidad, en un plazo máximo de (4) cuatro meses a partir del pago total de una condena judicial, una conciliación u otro mecanismo de terminación de conflictos, toma decisión motivada sobre la procedencia o no de la acción de repetición, como mecanismo constitucional y legal para recuperar los dineros públicos que debió pagar por el daño causado a un ciudadano, debido a la conducta o actuación de uno de sus servidores o ex servidores públicos.</t>
  </si>
  <si>
    <t xml:space="preserve">El Jefe de la Oficina Asesora Jurídica, a más tardar dentro de los seis (6) meses siguientes contados a partir de la fecha del pago total de la obligación por parte de la entidad y por disposición del Comité de Conciliación y Defensa Jurídica, interpondrá el medio de control de repetición ante la Jurisdicción de lo Contencioso Administrativo y llevará registro cronológico de las actuaciones y su resultado. </t>
  </si>
  <si>
    <t>La Personería Auxiliar, cada vez que se advierta sobre el vencimiento de términos para la acción de repetición a que haya lugar, inicia acciones de control interno disciplinario para establecer responsabilidades.</t>
  </si>
  <si>
    <t>Contratación</t>
  </si>
  <si>
    <t xml:space="preserve">Sobrecostos hallados en contratos celebrados, </t>
  </si>
  <si>
    <t>omisión en el deber de elaborar estudios de mercado.</t>
  </si>
  <si>
    <t xml:space="preserve">La Dirección Financiera y Administrativa, en cada vigencia elabora el Plan de Anual de Adquisiciones mediante el cual se identifica, registra, programa y divulga a través del SECOP II, las necesidades de bienes y servicios que requiere la entidad para el año.    </t>
  </si>
  <si>
    <t xml:space="preserve">La Oficina Asesora Jurídica en articulación con la Dirección Financiera y Administrativa, en la etapa precontractual, verifica precios a través del análisis del sector, estudio del mercado, cotizaciones a proveedores locales y nacionales, históricos de contratos similares liquidados en el SECOP II y valores de referencia de grandes superficies o catálogos oficiales.  </t>
  </si>
  <si>
    <t xml:space="preserve">La Oficina Asesora Jurídica en articulación con la Dirección Financiera, una vez consolidada la información económica y de precios del mercado, estudios previos y CDP, inicia con la estructuración de los pliegos de condiciones o la Invitación Pública y su respectiva viabilidad jurídica, técnica y financiera, requisitos con los cuales se procede con la publicación formal del proceso contractual a través del SECOP II.  </t>
  </si>
  <si>
    <t>Control de Cambios:
Versión 5.0 (2020/07/22) corresponde a la actualización de la Política de Administración de Riesgos Resolución 142 del 22 de julio de 2020.  
Versión 6.0 (2021/07/22) corresponde a la evaluación de la eficacia de la Política de Administración de Riesgos. 
Versión 7.0 (2024/05/06) corresponde a la actualización del Logo Institucional de la Entidad.
Versión 7.1 (2024/05/31) corresponde a la identificación de un nuevo riesgo R48                                                                                               
Versión 7.2 (2024/09/30) corresponde a la eliminación del riesgo R2 asociado a la Certificación de Calidad ISO 9001.
Versión 8.0 (2025/12/04) corresponde a la edición y ajuste del control 2 del riesgo R32 y la evaluación de la gestión de riesgos y controles informado por la Oficina de Control Interno mediante Radicado ORFEO 20251200005813 del 31 de enero de 2025
Versión 9.0 (2026/02/13) corresponde a la actualización de la Política para la Gestión Integral de Riesgos Resolución 028 del 05 de febrero de 2026.</t>
  </si>
  <si>
    <t xml:space="preserve">La Dirección Financiera y Administrativa en cada vigencia, elabora el Plan de Anual de Adquisiciones mediante el cual se identifica, registra, programa y divulga a través del SECOP II y la página web de la entidad, las  necesidades de bienes y servicios para el año y de acuerdo con lo planificado emite el certificado de disponibilidad presupuestal, soporte con el que la Oficina Asesora Jurídica inicia la elaboración de estudios previos para determinar los riesgos de la contratación de acuerdo a la modalidad que aplique.    </t>
  </si>
  <si>
    <t xml:space="preserve">El ayudante de la Oficina Asesora Jurídica dentro de los 3 días siguientes a la expedición de documentos y actos administrativos de los procesos de contratación, realiza la publicación en el SECOP II y cuando se advierte fallas de la plataforma o interrupción inesperada en los Sistemas de información de la entidad, se documenta e informa al Jefe de la Oficina Asesora Jurídica para agotar la gestión pertinente, quedando registro en la e matriz de seguimiento al cumplimiento de las publicaciones de los contratos.  </t>
  </si>
  <si>
    <t xml:space="preserve">RG1 </t>
  </si>
  <si>
    <t xml:space="preserve">RG3 </t>
  </si>
  <si>
    <t xml:space="preserve">RG5 </t>
  </si>
  <si>
    <t xml:space="preserve">RG6 </t>
  </si>
  <si>
    <t xml:space="preserve">RG8 </t>
  </si>
  <si>
    <t xml:space="preserve">RG9 </t>
  </si>
  <si>
    <t xml:space="preserve">RG29 </t>
  </si>
  <si>
    <t xml:space="preserve">RG30 </t>
  </si>
  <si>
    <t xml:space="preserve">RG31 </t>
  </si>
  <si>
    <t xml:space="preserve">RG32 </t>
  </si>
  <si>
    <t xml:space="preserve">RG35 </t>
  </si>
  <si>
    <t xml:space="preserve">RG48 </t>
  </si>
  <si>
    <t xml:space="preserve">RF2 </t>
  </si>
  <si>
    <t xml:space="preserve">RF15 </t>
  </si>
  <si>
    <t xml:space="preserve">RF16 </t>
  </si>
  <si>
    <t xml:space="preserve">RF17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</si>
</sst>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0000%"/>
    <numFmt numFmtId="165" formatCode="0.0%"/>
  </numFmts>
  <fonts count="64"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0"/>
      <name val="Calibri"/>
      <family val="2"/>
      <scheme val="minor"/>
    </font>
    <font>
      <sz val="10"/>
      <name val="Arial"/>
      <family val="2"/>
    </font>
    <font>
      <sz val="11"/>
      <name val="Arial Narrow"/>
      <family val="2"/>
    </font>
    <font>
      <sz val="12"/>
      <name val="Times New Roman"/>
      <family val="1"/>
    </font>
    <font>
      <sz val="9"/>
      <name val="Arial Narrow"/>
      <family val="2"/>
    </font>
    <font>
      <sz val="11"/>
      <color theme="1"/>
      <name val="Arial Narrow"/>
      <family val="2"/>
    </font>
    <font>
      <b/>
      <sz val="11"/>
      <color theme="1"/>
      <name val="Arial Narrow"/>
      <family val="2"/>
    </font>
    <font>
      <sz val="16"/>
      <color theme="1"/>
      <name val="Calibri"/>
      <family val="2"/>
      <scheme val="minor"/>
    </font>
    <font>
      <sz val="11"/>
      <name val="Calibri"/>
      <family val="2"/>
      <scheme val="minor"/>
    </font>
    <font>
      <sz val="12"/>
      <color theme="1"/>
      <name val="Arial Narrow"/>
      <family val="2"/>
    </font>
    <font>
      <b/>
      <sz val="22"/>
      <color theme="1"/>
      <name val="Arial"/>
      <family val="2"/>
    </font>
    <font>
      <b/>
      <sz val="18"/>
      <name val="Arial"/>
      <family val="2"/>
    </font>
    <font>
      <b/>
      <sz val="14"/>
      <name val="Arial"/>
      <family val="2"/>
    </font>
    <font>
      <b/>
      <sz val="24"/>
      <color theme="1"/>
      <name val="Arial"/>
      <family val="2"/>
    </font>
    <font>
      <sz val="20"/>
      <color theme="0"/>
      <name val="Calibri"/>
      <family val="2"/>
      <scheme val="minor"/>
    </font>
    <font>
      <b/>
      <sz val="14"/>
      <color theme="1"/>
      <name val="Calibri"/>
      <family val="2"/>
      <scheme val="minor"/>
    </font>
    <font>
      <sz val="18"/>
      <color theme="1"/>
      <name val="Calibri"/>
      <family val="2"/>
      <scheme val="minor"/>
    </font>
    <font>
      <sz val="9"/>
      <color indexed="81"/>
      <name val="Tahoma"/>
      <family val="2"/>
    </font>
    <font>
      <b/>
      <sz val="12"/>
      <color theme="1"/>
      <name val="Calibri"/>
      <family val="2"/>
      <scheme val="minor"/>
    </font>
    <font>
      <sz val="14"/>
      <name val="Arial"/>
      <family val="2"/>
    </font>
    <font>
      <sz val="12"/>
      <name val="Arial"/>
      <family val="2"/>
    </font>
    <font>
      <sz val="12"/>
      <color theme="1"/>
      <name val="Arial"/>
      <family val="2"/>
    </font>
    <font>
      <b/>
      <sz val="18"/>
      <color theme="0"/>
      <name val="Arial"/>
      <family val="2"/>
    </font>
    <font>
      <b/>
      <sz val="14"/>
      <color theme="0"/>
      <name val="Arial"/>
      <family val="2"/>
    </font>
    <font>
      <sz val="11"/>
      <color theme="0"/>
      <name val="Arial"/>
      <family val="2"/>
    </font>
    <font>
      <b/>
      <sz val="12"/>
      <name val="Arial"/>
      <family val="2"/>
    </font>
    <font>
      <sz val="20"/>
      <color theme="1"/>
      <name val="Arial"/>
      <family val="2"/>
    </font>
    <font>
      <b/>
      <sz val="20"/>
      <color theme="1"/>
      <name val="Arial"/>
      <family val="2"/>
    </font>
    <font>
      <b/>
      <sz val="20"/>
      <color rgb="FF000000"/>
      <name val="Arial"/>
      <family val="2"/>
    </font>
    <font>
      <b/>
      <sz val="20"/>
      <color theme="0"/>
      <name val="Arial"/>
      <family val="2"/>
    </font>
    <font>
      <sz val="20"/>
      <color theme="0" tint="-0.499984740745262"/>
      <name val="Arial"/>
      <family val="2"/>
    </font>
    <font>
      <sz val="16"/>
      <color theme="0" tint="-0.499984740745262"/>
      <name val="Calibri"/>
      <family val="2"/>
      <scheme val="minor"/>
    </font>
    <font>
      <sz val="11"/>
      <name val="Arial"/>
      <family val="2"/>
    </font>
    <font>
      <u/>
      <sz val="11"/>
      <color theme="10"/>
      <name val="Calibri"/>
      <family val="2"/>
      <scheme val="minor"/>
    </font>
    <font>
      <b/>
      <sz val="12"/>
      <color theme="0"/>
      <name val="Arial"/>
      <family val="2"/>
    </font>
    <font>
      <b/>
      <sz val="11"/>
      <color theme="1"/>
      <name val="Calibri"/>
      <family val="2"/>
      <scheme val="minor"/>
    </font>
    <font>
      <sz val="9"/>
      <color theme="1"/>
      <name val="Arial"/>
      <family val="2"/>
    </font>
    <font>
      <sz val="9"/>
      <color theme="1"/>
      <name val="Arial Narrow"/>
      <family val="2"/>
    </font>
    <font>
      <b/>
      <sz val="18"/>
      <color rgb="FF000000"/>
      <name val="Arial"/>
      <family val="2"/>
    </font>
    <font>
      <sz val="8"/>
      <name val="Calibri"/>
      <family val="2"/>
      <scheme val="minor"/>
    </font>
    <font>
      <sz val="14"/>
      <color theme="1"/>
      <name val="Arial"/>
      <family val="2"/>
    </font>
    <font>
      <b/>
      <sz val="14"/>
      <color theme="1"/>
      <name val="Arial"/>
      <family val="2"/>
    </font>
    <font>
      <sz val="12"/>
      <color rgb="FFFF0000"/>
      <name val="Arial"/>
      <family val="2"/>
    </font>
    <font>
      <u/>
      <sz val="14"/>
      <color rgb="FFFF0000"/>
      <name val="Calibri"/>
      <family val="2"/>
      <scheme val="minor"/>
    </font>
    <font>
      <sz val="9"/>
      <color rgb="FFFF0000"/>
      <name val="Arial"/>
      <family val="2"/>
    </font>
    <font>
      <sz val="11"/>
      <color rgb="FFFF0000"/>
      <name val="Arial Narrow"/>
      <family val="2"/>
    </font>
    <font>
      <b/>
      <sz val="22"/>
      <name val="Arial"/>
      <family val="2"/>
    </font>
    <font>
      <sz val="11"/>
      <color rgb="FFFF0000"/>
      <name val="Calibri"/>
      <family val="2"/>
      <scheme val="minor"/>
    </font>
    <font>
      <b/>
      <sz val="11"/>
      <color rgb="FFFF0000"/>
      <name val="Calibri"/>
      <family val="2"/>
      <scheme val="minor"/>
    </font>
    <font>
      <b/>
      <sz val="9"/>
      <color indexed="81"/>
      <name val="Tahoma"/>
      <family val="2"/>
    </font>
    <font>
      <sz val="14"/>
      <color theme="0" tint="-0.499984740745262"/>
      <name val="Arial"/>
      <family val="2"/>
    </font>
    <font>
      <b/>
      <sz val="14"/>
      <color theme="0" tint="-0.499984740745262"/>
      <name val="Arial"/>
      <family val="2"/>
    </font>
    <font>
      <b/>
      <sz val="16"/>
      <color indexed="81"/>
      <name val="Tahoma"/>
      <family val="2"/>
    </font>
    <font>
      <sz val="13"/>
      <name val="Arial"/>
      <family val="2"/>
    </font>
    <font>
      <b/>
      <sz val="11"/>
      <color theme="1"/>
      <name val="Arial"/>
      <family val="2"/>
    </font>
    <font>
      <b/>
      <sz val="11"/>
      <color rgb="FFFFFFFF"/>
      <name val="Arial"/>
      <family val="2"/>
    </font>
    <font>
      <b/>
      <sz val="11"/>
      <color theme="0"/>
      <name val="Arial"/>
      <family val="2"/>
    </font>
    <font>
      <b/>
      <sz val="11"/>
      <color rgb="FF538235"/>
      <name val="Arial"/>
      <family val="2"/>
    </font>
    <font>
      <b/>
      <sz val="11"/>
      <name val="Arial"/>
      <family val="2"/>
    </font>
    <font>
      <b/>
      <sz val="24"/>
      <name val="Arial"/>
      <family val="2"/>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8"/>
      </patternFill>
    </fill>
    <fill>
      <patternFill patternType="solid">
        <fgColor theme="5"/>
        <bgColor indexed="64"/>
      </patternFill>
    </fill>
    <fill>
      <patternFill patternType="solid">
        <fgColor theme="1"/>
        <bgColor indexed="64"/>
      </patternFill>
    </fill>
    <fill>
      <patternFill patternType="solid">
        <fgColor rgb="FF123E7F"/>
        <bgColor indexed="64"/>
      </patternFill>
    </fill>
    <fill>
      <patternFill patternType="solid">
        <fgColor rgb="FF0F47AF"/>
        <bgColor indexed="64"/>
      </patternFill>
    </fill>
    <fill>
      <patternFill patternType="solid">
        <fgColor rgb="FFCC66FF"/>
        <bgColor indexed="64"/>
      </patternFill>
    </fill>
    <fill>
      <patternFill patternType="solid">
        <fgColor theme="0" tint="-0.499984740745262"/>
        <bgColor indexed="64"/>
      </patternFill>
    </fill>
  </fills>
  <borders count="44">
    <border>
      <left/>
      <right/>
      <top/>
      <bottom/>
      <diagonal/>
    </border>
    <border>
      <left/>
      <right/>
      <top style="thin">
        <color auto="1"/>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ashed">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ashed">
        <color theme="9" tint="-0.24994659260841701"/>
      </bottom>
      <diagonal/>
    </border>
    <border>
      <left/>
      <right style="thin">
        <color indexed="64"/>
      </right>
      <top/>
      <bottom/>
      <diagonal/>
    </border>
    <border>
      <left/>
      <right style="thin">
        <color indexed="64"/>
      </right>
      <top style="dashed">
        <color theme="9" tint="-0.24994659260841701"/>
      </top>
      <bottom style="dotted">
        <color indexed="64"/>
      </bottom>
      <diagonal/>
    </border>
    <border>
      <left/>
      <right/>
      <top style="dashed">
        <color theme="9" tint="-0.24994659260841701"/>
      </top>
      <bottom style="dotted">
        <color indexed="64"/>
      </bottom>
      <diagonal/>
    </border>
    <border>
      <left style="thin">
        <color indexed="64"/>
      </left>
      <right/>
      <top style="thin">
        <color indexed="64"/>
      </top>
      <bottom style="dashed">
        <color theme="9" tint="-0.24994659260841701"/>
      </bottom>
      <diagonal/>
    </border>
    <border>
      <left style="thin">
        <color indexed="64"/>
      </left>
      <right/>
      <top style="dashed">
        <color theme="9" tint="-0.24994659260841701"/>
      </top>
      <bottom style="dott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7">
    <xf numFmtId="0" fontId="0" fillId="0" borderId="0"/>
    <xf numFmtId="9" fontId="3" fillId="0" borderId="0" applyFont="0" applyFill="0" applyBorder="0" applyAlignment="0" applyProtection="0"/>
    <xf numFmtId="0" fontId="5" fillId="0" borderId="0"/>
    <xf numFmtId="0" fontId="7" fillId="0" borderId="0"/>
    <xf numFmtId="0" fontId="37" fillId="0" borderId="0" applyNumberFormat="0" applyFill="0" applyBorder="0" applyAlignment="0" applyProtection="0"/>
    <xf numFmtId="0" fontId="4" fillId="14" borderId="0" applyNumberFormat="0" applyBorder="0" applyAlignment="0" applyProtection="0"/>
    <xf numFmtId="44" fontId="3" fillId="0" borderId="0" applyFont="0" applyFill="0" applyBorder="0" applyAlignment="0" applyProtection="0"/>
  </cellStyleXfs>
  <cellXfs count="473">
    <xf numFmtId="0" fontId="0" fillId="0" borderId="0" xfId="0"/>
    <xf numFmtId="0" fontId="0" fillId="2" borderId="0" xfId="0" applyFill="1"/>
    <xf numFmtId="0" fontId="11" fillId="2" borderId="0" xfId="0" applyFont="1" applyFill="1" applyAlignment="1">
      <alignment vertical="center"/>
    </xf>
    <xf numFmtId="0" fontId="0" fillId="13" borderId="0" xfId="0" applyFill="1"/>
    <xf numFmtId="0" fontId="4" fillId="13" borderId="0" xfId="0" applyFont="1" applyFill="1"/>
    <xf numFmtId="0" fontId="18" fillId="13" borderId="0" xfId="0" applyFont="1" applyFill="1" applyAlignment="1">
      <alignment vertical="center" wrapText="1"/>
    </xf>
    <xf numFmtId="0" fontId="19" fillId="13" borderId="0" xfId="0" applyFont="1" applyFill="1" applyAlignment="1">
      <alignment horizontal="center"/>
    </xf>
    <xf numFmtId="0" fontId="0" fillId="0" borderId="8" xfId="0" applyBorder="1"/>
    <xf numFmtId="0" fontId="0" fillId="0" borderId="9" xfId="0" applyBorder="1"/>
    <xf numFmtId="0" fontId="0" fillId="0" borderId="10" xfId="0" applyBorder="1"/>
    <xf numFmtId="0" fontId="20" fillId="0" borderId="2" xfId="0" applyFont="1" applyBorder="1" applyAlignment="1">
      <alignment vertical="center"/>
    </xf>
    <xf numFmtId="0" fontId="20" fillId="0" borderId="0" xfId="0" applyFont="1" applyAlignment="1">
      <alignment vertical="center"/>
    </xf>
    <xf numFmtId="0" fontId="0" fillId="0" borderId="3" xfId="0" applyBorder="1"/>
    <xf numFmtId="0" fontId="4" fillId="0" borderId="0" xfId="0" applyFont="1"/>
    <xf numFmtId="0" fontId="4" fillId="0" borderId="3" xfId="0" applyFont="1" applyBorder="1"/>
    <xf numFmtId="0" fontId="18" fillId="0" borderId="0" xfId="0" applyFont="1" applyAlignment="1">
      <alignment vertical="center" wrapText="1"/>
    </xf>
    <xf numFmtId="0" fontId="18" fillId="0" borderId="3" xfId="0" applyFont="1" applyBorder="1" applyAlignment="1">
      <alignment vertical="center" wrapText="1"/>
    </xf>
    <xf numFmtId="0" fontId="0" fillId="0" borderId="6" xfId="0" applyBorder="1"/>
    <xf numFmtId="0" fontId="18" fillId="0" borderId="6" xfId="0" applyFont="1" applyBorder="1" applyAlignment="1">
      <alignment vertical="center" wrapText="1"/>
    </xf>
    <xf numFmtId="0" fontId="18" fillId="0" borderId="7" xfId="0" applyFont="1" applyBorder="1" applyAlignment="1">
      <alignment vertical="center" wrapText="1"/>
    </xf>
    <xf numFmtId="0" fontId="22" fillId="13" borderId="0" xfId="0" applyFont="1" applyFill="1" applyAlignment="1">
      <alignment wrapText="1"/>
    </xf>
    <xf numFmtId="0" fontId="22" fillId="13" borderId="0" xfId="0" applyFont="1" applyFill="1" applyAlignment="1">
      <alignment vertical="center" wrapText="1"/>
    </xf>
    <xf numFmtId="0" fontId="0" fillId="0" borderId="2" xfId="0" applyBorder="1"/>
    <xf numFmtId="0" fontId="0" fillId="0" borderId="5" xfId="0" applyBorder="1"/>
    <xf numFmtId="0" fontId="30" fillId="2" borderId="0" xfId="0" applyFont="1" applyFill="1"/>
    <xf numFmtId="0" fontId="30" fillId="0" borderId="0" xfId="0" applyFont="1"/>
    <xf numFmtId="0" fontId="30" fillId="2" borderId="0" xfId="0" applyFont="1" applyFill="1" applyAlignment="1">
      <alignment vertical="center"/>
    </xf>
    <xf numFmtId="0" fontId="34" fillId="2" borderId="0" xfId="0" applyFont="1" applyFill="1" applyAlignment="1">
      <alignment vertical="center"/>
    </xf>
    <xf numFmtId="0" fontId="35" fillId="2" borderId="0" xfId="0" applyFont="1" applyFill="1" applyAlignment="1">
      <alignment vertical="center"/>
    </xf>
    <xf numFmtId="0" fontId="39" fillId="0" borderId="0" xfId="0" applyFont="1"/>
    <xf numFmtId="9" fontId="0" fillId="0" borderId="0" xfId="1" applyFont="1"/>
    <xf numFmtId="0" fontId="0" fillId="0" borderId="0" xfId="0" applyAlignment="1">
      <alignment horizontal="center"/>
    </xf>
    <xf numFmtId="9" fontId="0" fillId="0" borderId="0" xfId="0" applyNumberFormat="1"/>
    <xf numFmtId="0" fontId="4" fillId="3" borderId="0" xfId="0" applyFont="1" applyFill="1"/>
    <xf numFmtId="0" fontId="4" fillId="15" borderId="0" xfId="0" applyFont="1" applyFill="1"/>
    <xf numFmtId="164" fontId="12" fillId="9" borderId="0" xfId="0" applyNumberFormat="1" applyFont="1" applyFill="1"/>
    <xf numFmtId="9" fontId="0" fillId="16" borderId="0" xfId="1" applyFont="1" applyFill="1"/>
    <xf numFmtId="0" fontId="4" fillId="3" borderId="17" xfId="0" applyFont="1" applyFill="1" applyBorder="1"/>
    <xf numFmtId="164" fontId="12" fillId="8" borderId="0" xfId="0" applyNumberFormat="1" applyFont="1" applyFill="1"/>
    <xf numFmtId="0" fontId="12" fillId="10" borderId="0" xfId="0" applyFont="1" applyFill="1"/>
    <xf numFmtId="0" fontId="12" fillId="7" borderId="0" xfId="0" applyFont="1" applyFill="1"/>
    <xf numFmtId="164" fontId="12" fillId="8" borderId="17" xfId="0" applyNumberFormat="1" applyFont="1" applyFill="1" applyBorder="1"/>
    <xf numFmtId="0" fontId="4" fillId="15" borderId="17" xfId="0" applyFont="1" applyFill="1" applyBorder="1"/>
    <xf numFmtId="164" fontId="12" fillId="8" borderId="17" xfId="0" applyNumberFormat="1" applyFont="1" applyFill="1" applyBorder="1" applyAlignment="1">
      <alignment wrapText="1"/>
    </xf>
    <xf numFmtId="0" fontId="4" fillId="15" borderId="17" xfId="0" applyFont="1" applyFill="1" applyBorder="1" applyAlignment="1">
      <alignment wrapText="1"/>
    </xf>
    <xf numFmtId="0" fontId="4" fillId="3" borderId="17" xfId="0" applyFont="1" applyFill="1" applyBorder="1" applyAlignment="1">
      <alignment wrapText="1"/>
    </xf>
    <xf numFmtId="165" fontId="45" fillId="0" borderId="26" xfId="1" applyNumberFormat="1" applyFont="1" applyFill="1" applyBorder="1" applyAlignment="1" applyProtection="1">
      <alignment horizontal="center" vertical="center" wrapText="1"/>
      <protection hidden="1"/>
    </xf>
    <xf numFmtId="0" fontId="52" fillId="0" borderId="8" xfId="0" applyFont="1" applyBorder="1"/>
    <xf numFmtId="9" fontId="0" fillId="0" borderId="10" xfId="1" applyFont="1" applyBorder="1"/>
    <xf numFmtId="0" fontId="51" fillId="0" borderId="2" xfId="0" applyFont="1" applyBorder="1"/>
    <xf numFmtId="9" fontId="51" fillId="0" borderId="3" xfId="1" applyFont="1" applyBorder="1"/>
    <xf numFmtId="0" fontId="52" fillId="0" borderId="2" xfId="0" applyFont="1" applyBorder="1"/>
    <xf numFmtId="0" fontId="51" fillId="0" borderId="5" xfId="0" applyFont="1" applyBorder="1"/>
    <xf numFmtId="9" fontId="51" fillId="0" borderId="7" xfId="1" applyFont="1" applyBorder="1"/>
    <xf numFmtId="9" fontId="0" fillId="0" borderId="2" xfId="1" applyFont="1" applyBorder="1"/>
    <xf numFmtId="9" fontId="0" fillId="0" borderId="5" xfId="1" applyFont="1" applyBorder="1"/>
    <xf numFmtId="9" fontId="0" fillId="0" borderId="3" xfId="1" applyFont="1" applyBorder="1"/>
    <xf numFmtId="0" fontId="39" fillId="0" borderId="2" xfId="0" applyFont="1" applyBorder="1"/>
    <xf numFmtId="44" fontId="0" fillId="0" borderId="0" xfId="6" applyFont="1"/>
    <xf numFmtId="0" fontId="0" fillId="0" borderId="0" xfId="0" applyAlignment="1">
      <alignment horizontal="left"/>
    </xf>
    <xf numFmtId="0" fontId="0" fillId="7" borderId="0" xfId="0" applyFill="1"/>
    <xf numFmtId="0" fontId="0" fillId="9" borderId="0" xfId="0" applyFill="1"/>
    <xf numFmtId="164" fontId="0" fillId="0" borderId="0" xfId="0" applyNumberFormat="1"/>
    <xf numFmtId="9" fontId="0" fillId="0" borderId="17" xfId="1" applyFont="1" applyFill="1" applyBorder="1" applyAlignment="1">
      <alignment horizontal="right" vertical="center" wrapText="1"/>
    </xf>
    <xf numFmtId="9" fontId="0" fillId="0" borderId="27" xfId="1" applyFont="1" applyFill="1" applyBorder="1" applyAlignment="1">
      <alignment horizontal="right" vertical="center" wrapText="1"/>
    </xf>
    <xf numFmtId="0" fontId="0" fillId="7" borderId="17" xfId="0" applyFill="1" applyBorder="1"/>
    <xf numFmtId="0" fontId="0" fillId="0" borderId="33" xfId="0" applyBorder="1" applyAlignment="1">
      <alignment horizontal="center"/>
    </xf>
    <xf numFmtId="0" fontId="0" fillId="0" borderId="2" xfId="0" applyBorder="1" applyAlignment="1">
      <alignment wrapText="1"/>
    </xf>
    <xf numFmtId="0" fontId="0" fillId="0" borderId="7" xfId="0" applyBorder="1"/>
    <xf numFmtId="9" fontId="4" fillId="14" borderId="0" xfId="5" applyNumberFormat="1"/>
    <xf numFmtId="0" fontId="0" fillId="7" borderId="17" xfId="0" applyFill="1" applyBorder="1" applyAlignment="1">
      <alignment wrapText="1"/>
    </xf>
    <xf numFmtId="0" fontId="0" fillId="16" borderId="0" xfId="0" applyFill="1"/>
    <xf numFmtId="9" fontId="0" fillId="0" borderId="26" xfId="0" applyNumberFormat="1" applyBorder="1" applyAlignment="1" applyProtection="1">
      <alignment vertical="center"/>
      <protection hidden="1"/>
    </xf>
    <xf numFmtId="165" fontId="0" fillId="0" borderId="26" xfId="0" applyNumberFormat="1" applyBorder="1" applyAlignment="1" applyProtection="1">
      <alignment vertical="center"/>
      <protection hidden="1"/>
    </xf>
    <xf numFmtId="9" fontId="0" fillId="0" borderId="27" xfId="0" applyNumberFormat="1" applyBorder="1" applyAlignment="1" applyProtection="1">
      <alignment vertical="center"/>
      <protection hidden="1"/>
    </xf>
    <xf numFmtId="165" fontId="0" fillId="0" borderId="27" xfId="0" applyNumberFormat="1" applyBorder="1" applyAlignment="1" applyProtection="1">
      <alignment vertical="center"/>
      <protection hidden="1"/>
    </xf>
    <xf numFmtId="9" fontId="0" fillId="0" borderId="16" xfId="0" applyNumberFormat="1" applyBorder="1" applyAlignment="1" applyProtection="1">
      <alignment vertical="center"/>
      <protection hidden="1"/>
    </xf>
    <xf numFmtId="165" fontId="0" fillId="0" borderId="16" xfId="0" applyNumberFormat="1" applyBorder="1" applyAlignment="1" applyProtection="1">
      <alignment vertical="center"/>
      <protection hidden="1"/>
    </xf>
    <xf numFmtId="0" fontId="39" fillId="0" borderId="27" xfId="0" applyFont="1" applyBorder="1" applyAlignment="1" applyProtection="1">
      <alignment horizontal="center" vertical="center"/>
      <protection hidden="1"/>
    </xf>
    <xf numFmtId="0" fontId="39" fillId="0" borderId="8" xfId="0" applyFont="1" applyBorder="1"/>
    <xf numFmtId="0" fontId="2" fillId="0" borderId="0" xfId="0" applyFont="1"/>
    <xf numFmtId="0" fontId="2" fillId="0" borderId="0" xfId="0" applyFont="1" applyAlignment="1">
      <alignment vertical="top" wrapText="1"/>
    </xf>
    <xf numFmtId="0" fontId="2" fillId="0" borderId="2" xfId="0" applyFont="1" applyBorder="1"/>
    <xf numFmtId="0" fontId="2" fillId="0" borderId="3" xfId="0" applyFont="1" applyBorder="1"/>
    <xf numFmtId="0" fontId="2" fillId="0" borderId="5" xfId="0" applyFont="1" applyBorder="1"/>
    <xf numFmtId="0" fontId="2" fillId="0" borderId="6" xfId="0" applyFont="1" applyBorder="1"/>
    <xf numFmtId="0" fontId="2" fillId="0" borderId="7" xfId="0" applyFont="1" applyBorder="1"/>
    <xf numFmtId="0" fontId="2" fillId="0" borderId="0" xfId="0" applyFont="1" applyAlignment="1">
      <alignment horizontal="center" vertical="center"/>
    </xf>
    <xf numFmtId="0" fontId="58" fillId="0" borderId="0" xfId="0" applyFont="1" applyAlignment="1">
      <alignment horizontal="center" vertical="center"/>
    </xf>
    <xf numFmtId="0" fontId="60" fillId="17" borderId="28" xfId="0" applyFont="1" applyFill="1" applyBorder="1" applyAlignment="1">
      <alignment horizontal="center" vertical="center"/>
    </xf>
    <xf numFmtId="0" fontId="58" fillId="0" borderId="28" xfId="0" applyFont="1" applyBorder="1" applyAlignment="1">
      <alignment horizontal="center" vertical="center"/>
    </xf>
    <xf numFmtId="0" fontId="60" fillId="20" borderId="28" xfId="0" applyFont="1" applyFill="1" applyBorder="1" applyAlignment="1">
      <alignment horizontal="center" vertical="center"/>
    </xf>
    <xf numFmtId="0" fontId="60" fillId="20" borderId="28" xfId="0" applyFont="1" applyFill="1" applyBorder="1" applyAlignment="1">
      <alignment horizontal="center" vertical="center" wrapText="1"/>
    </xf>
    <xf numFmtId="0" fontId="2" fillId="0" borderId="28" xfId="0" applyFont="1" applyBorder="1" applyAlignment="1">
      <alignment horizontal="left" vertical="center"/>
    </xf>
    <xf numFmtId="164" fontId="62" fillId="8" borderId="28"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9" fontId="2" fillId="0" borderId="28" xfId="0" applyNumberFormat="1" applyFont="1" applyBorder="1" applyAlignment="1">
      <alignment horizontal="left" vertical="center" wrapText="1"/>
    </xf>
    <xf numFmtId="0" fontId="58" fillId="9" borderId="28" xfId="0" applyFont="1" applyFill="1" applyBorder="1" applyAlignment="1">
      <alignment horizontal="center" vertical="center" wrapText="1"/>
    </xf>
    <xf numFmtId="0" fontId="62" fillId="7" borderId="28"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0" fillId="3" borderId="28" xfId="0" applyFont="1" applyFill="1" applyBorder="1" applyAlignment="1">
      <alignment horizontal="center" vertical="center" wrapText="1"/>
    </xf>
    <xf numFmtId="0" fontId="62" fillId="10" borderId="28" xfId="0" applyFont="1" applyFill="1" applyBorder="1" applyAlignment="1">
      <alignment horizontal="center" vertical="center"/>
    </xf>
    <xf numFmtId="0" fontId="60" fillId="3" borderId="28" xfId="0" applyFont="1" applyFill="1" applyBorder="1" applyAlignment="1">
      <alignment horizontal="center" vertical="center"/>
    </xf>
    <xf numFmtId="9" fontId="58" fillId="0" borderId="28" xfId="0" applyNumberFormat="1" applyFont="1" applyBorder="1" applyAlignment="1">
      <alignment horizontal="center" vertical="center"/>
    </xf>
    <xf numFmtId="0" fontId="62" fillId="12" borderId="28" xfId="0" applyFont="1" applyFill="1" applyBorder="1" applyAlignment="1">
      <alignment horizontal="center" vertical="center" wrapText="1"/>
    </xf>
    <xf numFmtId="0" fontId="62" fillId="12" borderId="39" xfId="0" applyFont="1" applyFill="1" applyBorder="1" applyAlignment="1">
      <alignment horizontal="center" vertical="center" wrapText="1"/>
    </xf>
    <xf numFmtId="0" fontId="58" fillId="12" borderId="28" xfId="0" applyFont="1" applyFill="1" applyBorder="1" applyAlignment="1">
      <alignment horizontal="center" vertical="center" wrapText="1"/>
    </xf>
    <xf numFmtId="9" fontId="2" fillId="0" borderId="28" xfId="0" applyNumberFormat="1" applyFont="1" applyBorder="1" applyAlignment="1">
      <alignment horizontal="center" vertical="center" wrapText="1"/>
    </xf>
    <xf numFmtId="0" fontId="2" fillId="0" borderId="28" xfId="0" applyFont="1" applyBorder="1" applyAlignment="1">
      <alignment horizontal="left" vertical="center" wrapText="1"/>
    </xf>
    <xf numFmtId="0" fontId="0" fillId="0" borderId="0" xfId="0" applyAlignment="1">
      <alignment wrapText="1"/>
    </xf>
    <xf numFmtId="9" fontId="0" fillId="0" borderId="0" xfId="0" applyNumberFormat="1" applyAlignment="1" applyProtection="1">
      <alignment horizontal="center" vertical="center"/>
      <protection hidden="1"/>
    </xf>
    <xf numFmtId="0" fontId="39" fillId="0" borderId="0" xfId="0" applyFont="1" applyAlignment="1" applyProtection="1">
      <alignment horizontal="center" vertical="center"/>
      <protection hidden="1"/>
    </xf>
    <xf numFmtId="165" fontId="0" fillId="0" borderId="0" xfId="0" applyNumberFormat="1" applyAlignment="1" applyProtection="1">
      <alignment horizontal="center" vertical="center"/>
      <protection hidden="1"/>
    </xf>
    <xf numFmtId="9" fontId="23" fillId="0" borderId="17" xfId="1" applyFont="1" applyBorder="1" applyAlignment="1" applyProtection="1">
      <alignment horizontal="center" vertical="center"/>
      <protection hidden="1"/>
    </xf>
    <xf numFmtId="0" fontId="9" fillId="0" borderId="0" xfId="0" applyFont="1" applyProtection="1">
      <protection hidden="1"/>
    </xf>
    <xf numFmtId="0" fontId="6"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41" fillId="0" borderId="0" xfId="0" applyFont="1" applyProtection="1">
      <protection hidden="1"/>
    </xf>
    <xf numFmtId="165" fontId="9" fillId="0" borderId="0" xfId="0" applyNumberFormat="1" applyFont="1" applyProtection="1">
      <protection hidden="1"/>
    </xf>
    <xf numFmtId="0" fontId="9" fillId="2" borderId="0" xfId="0" applyFont="1" applyFill="1" applyProtection="1">
      <protection hidden="1"/>
    </xf>
    <xf numFmtId="0" fontId="50" fillId="2" borderId="18" xfId="0" applyFont="1" applyFill="1" applyBorder="1" applyAlignment="1" applyProtection="1">
      <alignment vertical="center" wrapText="1"/>
      <protection hidden="1"/>
    </xf>
    <xf numFmtId="0" fontId="50" fillId="2" borderId="1" xfId="0" applyFont="1" applyFill="1" applyBorder="1" applyAlignment="1" applyProtection="1">
      <alignment vertical="center" wrapText="1"/>
      <protection hidden="1"/>
    </xf>
    <xf numFmtId="0" fontId="14" fillId="2" borderId="1" xfId="0" applyFont="1" applyFill="1" applyBorder="1" applyAlignment="1" applyProtection="1">
      <alignment vertical="center"/>
      <protection hidden="1"/>
    </xf>
    <xf numFmtId="0" fontId="50" fillId="2" borderId="1" xfId="0" applyFont="1" applyFill="1" applyBorder="1" applyAlignment="1" applyProtection="1">
      <alignment vertical="center"/>
      <protection hidden="1"/>
    </xf>
    <xf numFmtId="0" fontId="9" fillId="2" borderId="31" xfId="0" applyFont="1" applyFill="1" applyBorder="1" applyProtection="1">
      <protection hidden="1"/>
    </xf>
    <xf numFmtId="0" fontId="50" fillId="2" borderId="19" xfId="0" applyFont="1" applyFill="1" applyBorder="1" applyAlignment="1" applyProtection="1">
      <alignment vertical="center" wrapText="1"/>
      <protection hidden="1"/>
    </xf>
    <xf numFmtId="0" fontId="50" fillId="2" borderId="0" xfId="0" applyFont="1" applyFill="1" applyAlignment="1" applyProtection="1">
      <alignment vertical="center" wrapText="1"/>
      <protection hidden="1"/>
    </xf>
    <xf numFmtId="0" fontId="14" fillId="2" borderId="0" xfId="0" applyFont="1" applyFill="1" applyAlignment="1" applyProtection="1">
      <alignment vertical="center"/>
      <protection hidden="1"/>
    </xf>
    <xf numFmtId="0" fontId="50" fillId="2" borderId="0" xfId="0" applyFont="1" applyFill="1" applyAlignment="1" applyProtection="1">
      <alignment vertical="center"/>
      <protection hidden="1"/>
    </xf>
    <xf numFmtId="0" fontId="9" fillId="2" borderId="33" xfId="0" applyFont="1" applyFill="1" applyBorder="1" applyProtection="1">
      <protection hidden="1"/>
    </xf>
    <xf numFmtId="0" fontId="50" fillId="2" borderId="20" xfId="0" applyFont="1" applyFill="1" applyBorder="1" applyAlignment="1" applyProtection="1">
      <alignment vertical="center" wrapText="1"/>
      <protection hidden="1"/>
    </xf>
    <xf numFmtId="0" fontId="50" fillId="2" borderId="4" xfId="0" applyFont="1" applyFill="1" applyBorder="1" applyAlignment="1" applyProtection="1">
      <alignment vertical="center" wrapText="1"/>
      <protection hidden="1"/>
    </xf>
    <xf numFmtId="0" fontId="14" fillId="2" borderId="4" xfId="0" applyFont="1" applyFill="1" applyBorder="1" applyAlignment="1" applyProtection="1">
      <alignment vertical="center"/>
      <protection hidden="1"/>
    </xf>
    <xf numFmtId="0" fontId="50" fillId="2" borderId="4" xfId="0" applyFont="1" applyFill="1" applyBorder="1" applyAlignment="1" applyProtection="1">
      <alignment vertical="center"/>
      <protection hidden="1"/>
    </xf>
    <xf numFmtId="0" fontId="14" fillId="2" borderId="21" xfId="0" applyFont="1" applyFill="1" applyBorder="1" applyAlignment="1" applyProtection="1">
      <alignment vertical="center"/>
      <protection hidden="1"/>
    </xf>
    <xf numFmtId="0" fontId="36" fillId="2" borderId="0" xfId="0" applyFont="1" applyFill="1" applyAlignment="1" applyProtection="1">
      <alignment horizontal="center" vertical="center" wrapText="1"/>
      <protection hidden="1"/>
    </xf>
    <xf numFmtId="0" fontId="2" fillId="2" borderId="0" xfId="0" applyFont="1" applyFill="1" applyAlignment="1" applyProtection="1">
      <alignment horizontal="center" vertical="center"/>
      <protection hidden="1"/>
    </xf>
    <xf numFmtId="0" fontId="36" fillId="2" borderId="0" xfId="0" applyFont="1" applyFill="1" applyAlignment="1" applyProtection="1">
      <alignment horizontal="left" vertical="center"/>
      <protection hidden="1"/>
    </xf>
    <xf numFmtId="0" fontId="2" fillId="2" borderId="0" xfId="0" applyFont="1" applyFill="1" applyAlignment="1" applyProtection="1">
      <alignment horizontal="center"/>
      <protection hidden="1"/>
    </xf>
    <xf numFmtId="0" fontId="2" fillId="2" borderId="0" xfId="0" applyFont="1" applyFill="1" applyProtection="1">
      <protection hidden="1"/>
    </xf>
    <xf numFmtId="0" fontId="40" fillId="2" borderId="0" xfId="0" applyFont="1" applyFill="1" applyProtection="1">
      <protection hidden="1"/>
    </xf>
    <xf numFmtId="165" fontId="2" fillId="2" borderId="0" xfId="0" applyNumberFormat="1" applyFont="1" applyFill="1" applyProtection="1">
      <protection hidden="1"/>
    </xf>
    <xf numFmtId="0" fontId="15" fillId="12" borderId="17" xfId="0" applyFont="1" applyFill="1" applyBorder="1" applyAlignment="1" applyProtection="1">
      <alignment vertical="center"/>
      <protection hidden="1"/>
    </xf>
    <xf numFmtId="0" fontId="15" fillId="12" borderId="17" xfId="0" applyFont="1" applyFill="1" applyBorder="1" applyAlignment="1" applyProtection="1">
      <alignment horizontal="right" vertical="center"/>
      <protection hidden="1"/>
    </xf>
    <xf numFmtId="0" fontId="15" fillId="11" borderId="17" xfId="0" applyFont="1" applyFill="1" applyBorder="1" applyAlignment="1" applyProtection="1">
      <alignment horizontal="right" vertical="center" wrapText="1"/>
      <protection hidden="1"/>
    </xf>
    <xf numFmtId="0" fontId="9" fillId="0" borderId="0" xfId="0" applyFont="1" applyAlignment="1" applyProtection="1">
      <alignment wrapText="1"/>
      <protection hidden="1"/>
    </xf>
    <xf numFmtId="0" fontId="9" fillId="2" borderId="0" xfId="0" applyFont="1" applyFill="1" applyAlignment="1" applyProtection="1">
      <alignment wrapText="1"/>
      <protection hidden="1"/>
    </xf>
    <xf numFmtId="0" fontId="16" fillId="12" borderId="26" xfId="0" applyFont="1" applyFill="1" applyBorder="1" applyAlignment="1" applyProtection="1">
      <alignment vertical="center" wrapText="1"/>
      <protection hidden="1"/>
    </xf>
    <xf numFmtId="0" fontId="16" fillId="12" borderId="26" xfId="0" applyFont="1" applyFill="1" applyBorder="1" applyAlignment="1" applyProtection="1">
      <alignment vertical="center" textRotation="90" wrapText="1"/>
      <protection hidden="1"/>
    </xf>
    <xf numFmtId="0" fontId="27" fillId="17" borderId="26" xfId="0" applyFont="1" applyFill="1" applyBorder="1" applyAlignment="1" applyProtection="1">
      <alignment vertical="center" wrapText="1"/>
      <protection hidden="1"/>
    </xf>
    <xf numFmtId="0" fontId="27" fillId="17" borderId="26" xfId="0" applyFont="1" applyFill="1" applyBorder="1" applyAlignment="1" applyProtection="1">
      <alignment vertical="center"/>
      <protection hidden="1"/>
    </xf>
    <xf numFmtId="0" fontId="27" fillId="17" borderId="26" xfId="0" applyFont="1" applyFill="1" applyBorder="1" applyAlignment="1" applyProtection="1">
      <alignment vertical="center" textRotation="90" wrapText="1"/>
      <protection hidden="1"/>
    </xf>
    <xf numFmtId="0" fontId="27" fillId="18" borderId="26" xfId="0" applyFont="1" applyFill="1" applyBorder="1" applyAlignment="1" applyProtection="1">
      <alignment horizontal="center" vertical="center" wrapText="1"/>
      <protection hidden="1"/>
    </xf>
    <xf numFmtId="0" fontId="27" fillId="18" borderId="26" xfId="0" applyFont="1" applyFill="1" applyBorder="1" applyAlignment="1" applyProtection="1">
      <alignment horizontal="center" vertical="center" textRotation="90" wrapText="1"/>
      <protection hidden="1"/>
    </xf>
    <xf numFmtId="165" fontId="27" fillId="18" borderId="26" xfId="0" applyNumberFormat="1" applyFont="1" applyFill="1" applyBorder="1" applyAlignment="1" applyProtection="1">
      <alignment horizontal="center" vertical="center" wrapText="1"/>
      <protection hidden="1"/>
    </xf>
    <xf numFmtId="0" fontId="29" fillId="12" borderId="26"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16" fillId="12" borderId="16" xfId="0" applyFont="1" applyFill="1" applyBorder="1" applyAlignment="1" applyProtection="1">
      <alignment horizontal="center" vertical="center" wrapText="1"/>
      <protection hidden="1"/>
    </xf>
    <xf numFmtId="0" fontId="16" fillId="12" borderId="27" xfId="0" applyFont="1" applyFill="1" applyBorder="1" applyAlignment="1" applyProtection="1">
      <alignment horizontal="center" vertical="center" textRotation="90" wrapText="1"/>
      <protection hidden="1"/>
    </xf>
    <xf numFmtId="0" fontId="27" fillId="17" borderId="16" xfId="0" applyFont="1" applyFill="1" applyBorder="1" applyAlignment="1" applyProtection="1">
      <alignment horizontal="center" vertical="center" wrapText="1"/>
      <protection hidden="1"/>
    </xf>
    <xf numFmtId="0" fontId="27" fillId="17" borderId="16" xfId="0" applyFont="1" applyFill="1" applyBorder="1" applyAlignment="1" applyProtection="1">
      <alignment horizontal="center" vertical="center"/>
      <protection hidden="1"/>
    </xf>
    <xf numFmtId="0" fontId="27" fillId="17" borderId="16" xfId="0" applyFont="1" applyFill="1" applyBorder="1" applyAlignment="1" applyProtection="1">
      <alignment horizontal="center" vertical="center" textRotation="90" wrapText="1"/>
      <protection hidden="1"/>
    </xf>
    <xf numFmtId="0" fontId="27" fillId="17" borderId="22" xfId="0" applyFont="1" applyFill="1" applyBorder="1" applyAlignment="1" applyProtection="1">
      <alignment horizontal="center" vertical="center" textRotation="90" wrapText="1"/>
      <protection hidden="1"/>
    </xf>
    <xf numFmtId="0" fontId="38" fillId="17" borderId="22" xfId="0" applyFont="1" applyFill="1" applyBorder="1" applyAlignment="1" applyProtection="1">
      <alignment horizontal="center" vertical="center"/>
      <protection hidden="1"/>
    </xf>
    <xf numFmtId="0" fontId="27" fillId="17" borderId="17" xfId="0" applyFont="1" applyFill="1" applyBorder="1" applyAlignment="1" applyProtection="1">
      <alignment horizontal="center" vertical="center" textRotation="90"/>
      <protection hidden="1"/>
    </xf>
    <xf numFmtId="0" fontId="27" fillId="18" borderId="16" xfId="0" applyFont="1" applyFill="1" applyBorder="1" applyAlignment="1" applyProtection="1">
      <alignment horizontal="center" vertical="center" wrapText="1"/>
      <protection hidden="1"/>
    </xf>
    <xf numFmtId="0" fontId="27" fillId="18" borderId="16" xfId="0" applyFont="1" applyFill="1" applyBorder="1" applyAlignment="1" applyProtection="1">
      <alignment horizontal="center" vertical="center" textRotation="90" wrapText="1"/>
      <protection hidden="1"/>
    </xf>
    <xf numFmtId="165" fontId="27" fillId="18" borderId="16" xfId="0" applyNumberFormat="1" applyFont="1" applyFill="1" applyBorder="1" applyAlignment="1" applyProtection="1">
      <alignment horizontal="center" vertical="center" wrapText="1"/>
      <protection hidden="1"/>
    </xf>
    <xf numFmtId="0" fontId="29" fillId="12" borderId="16" xfId="0" applyFont="1" applyFill="1" applyBorder="1" applyAlignment="1" applyProtection="1">
      <alignment horizontal="center" vertical="center" wrapText="1"/>
      <protection hidden="1"/>
    </xf>
    <xf numFmtId="0" fontId="29" fillId="12" borderId="17" xfId="0" applyFont="1" applyFill="1" applyBorder="1" applyAlignment="1" applyProtection="1">
      <alignment horizontal="center" vertical="center" wrapText="1"/>
      <protection hidden="1"/>
    </xf>
    <xf numFmtId="0" fontId="10" fillId="2" borderId="0" xfId="0" applyFont="1" applyFill="1" applyAlignment="1" applyProtection="1">
      <alignment horizontal="center" vertical="center"/>
      <protection hidden="1"/>
    </xf>
    <xf numFmtId="0" fontId="13" fillId="2" borderId="0" xfId="0" applyFont="1" applyFill="1" applyAlignment="1" applyProtection="1">
      <alignment vertical="center"/>
      <protection hidden="1"/>
    </xf>
    <xf numFmtId="0" fontId="23" fillId="2" borderId="17" xfId="0" applyFont="1" applyFill="1" applyBorder="1" applyAlignment="1" applyProtection="1">
      <alignment horizontal="center" vertical="center"/>
      <protection hidden="1"/>
    </xf>
    <xf numFmtId="0" fontId="23" fillId="2" borderId="17" xfId="0" applyFont="1" applyFill="1" applyBorder="1" applyAlignment="1" applyProtection="1">
      <alignment horizontal="justify" vertical="center" wrapText="1"/>
      <protection hidden="1"/>
    </xf>
    <xf numFmtId="0" fontId="23" fillId="12" borderId="17" xfId="0" applyFont="1" applyFill="1" applyBorder="1" applyAlignment="1" applyProtection="1">
      <alignment horizontal="center" vertical="center" textRotation="90"/>
      <protection hidden="1"/>
    </xf>
    <xf numFmtId="9" fontId="23" fillId="11" borderId="17" xfId="1" applyFont="1" applyFill="1" applyBorder="1" applyAlignment="1" applyProtection="1">
      <alignment horizontal="center" vertical="center"/>
      <protection hidden="1"/>
    </xf>
    <xf numFmtId="0" fontId="23" fillId="11" borderId="17" xfId="0" applyFont="1" applyFill="1" applyBorder="1" applyAlignment="1" applyProtection="1">
      <alignment horizontal="center" vertical="center" textRotation="90" wrapText="1"/>
      <protection hidden="1"/>
    </xf>
    <xf numFmtId="9" fontId="23" fillId="2" borderId="17" xfId="1" applyFont="1" applyFill="1" applyBorder="1" applyAlignment="1" applyProtection="1">
      <alignment horizontal="center" vertical="center"/>
      <protection hidden="1"/>
    </xf>
    <xf numFmtId="0" fontId="57" fillId="12" borderId="17" xfId="0" applyFont="1" applyFill="1" applyBorder="1" applyAlignment="1" applyProtection="1">
      <alignment horizontal="center" vertical="center" textRotation="90" wrapText="1"/>
      <protection hidden="1"/>
    </xf>
    <xf numFmtId="9" fontId="57" fillId="2" borderId="17" xfId="1" applyFont="1" applyFill="1" applyBorder="1" applyAlignment="1" applyProtection="1">
      <alignment horizontal="center" vertical="center"/>
      <protection hidden="1"/>
    </xf>
    <xf numFmtId="9" fontId="57" fillId="12" borderId="17" xfId="1" applyFont="1" applyFill="1" applyBorder="1" applyAlignment="1" applyProtection="1">
      <alignment horizontal="center" vertical="center" textRotation="90"/>
      <protection hidden="1"/>
    </xf>
    <xf numFmtId="9" fontId="57" fillId="12" borderId="17" xfId="1" applyFon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6" fillId="2" borderId="20" xfId="0" applyFont="1" applyFill="1" applyBorder="1" applyAlignment="1" applyProtection="1">
      <alignment vertical="center" wrapText="1"/>
      <protection hidden="1"/>
    </xf>
    <xf numFmtId="0" fontId="46" fillId="2" borderId="4" xfId="0" applyFont="1" applyFill="1" applyBorder="1" applyAlignment="1" applyProtection="1">
      <alignment vertical="center" wrapText="1"/>
      <protection hidden="1"/>
    </xf>
    <xf numFmtId="0" fontId="24" fillId="2" borderId="4" xfId="0" applyFont="1" applyFill="1" applyBorder="1" applyAlignment="1" applyProtection="1">
      <alignment vertical="center" wrapText="1"/>
      <protection hidden="1"/>
    </xf>
    <xf numFmtId="0" fontId="47" fillId="2" borderId="4" xfId="4" applyFont="1" applyFill="1" applyBorder="1" applyAlignment="1" applyProtection="1">
      <alignment vertical="center"/>
      <protection hidden="1"/>
    </xf>
    <xf numFmtId="0" fontId="46" fillId="2" borderId="4" xfId="0" applyFont="1" applyFill="1" applyBorder="1" applyAlignment="1" applyProtection="1">
      <alignment vertical="center"/>
      <protection hidden="1"/>
    </xf>
    <xf numFmtId="0" fontId="48" fillId="2" borderId="4" xfId="0" applyFont="1" applyFill="1" applyBorder="1" applyAlignment="1" applyProtection="1">
      <alignment vertical="center"/>
      <protection hidden="1"/>
    </xf>
    <xf numFmtId="0" fontId="49" fillId="0" borderId="4" xfId="0" applyFont="1" applyBorder="1" applyProtection="1">
      <protection hidden="1"/>
    </xf>
    <xf numFmtId="165" fontId="46" fillId="2" borderId="4" xfId="0" applyNumberFormat="1" applyFont="1" applyFill="1" applyBorder="1" applyAlignment="1" applyProtection="1">
      <alignment vertical="center"/>
      <protection hidden="1"/>
    </xf>
    <xf numFmtId="0" fontId="49" fillId="0" borderId="21" xfId="0" applyFont="1" applyBorder="1" applyProtection="1">
      <protection hidden="1"/>
    </xf>
    <xf numFmtId="0" fontId="6" fillId="0" borderId="0" xfId="0" applyFont="1" applyProtection="1">
      <protection hidden="1"/>
    </xf>
    <xf numFmtId="0" fontId="6" fillId="0" borderId="0" xfId="0" applyFont="1" applyAlignment="1" applyProtection="1">
      <alignment horizontal="center"/>
      <protection hidden="1"/>
    </xf>
    <xf numFmtId="0" fontId="8" fillId="0" borderId="0" xfId="0" applyFont="1" applyProtection="1">
      <protection hidden="1"/>
    </xf>
    <xf numFmtId="0" fontId="19" fillId="13" borderId="0" xfId="0" applyFont="1" applyFill="1" applyAlignment="1">
      <alignment horizontal="center"/>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0" fillId="0" borderId="33" xfId="0" applyBorder="1" applyAlignment="1">
      <alignment horizontal="center"/>
    </xf>
    <xf numFmtId="9" fontId="0" fillId="0" borderId="33" xfId="0" applyNumberFormat="1" applyBorder="1" applyAlignment="1">
      <alignment horizontal="center"/>
    </xf>
    <xf numFmtId="0" fontId="39" fillId="0" borderId="26" xfId="0" applyFont="1" applyBorder="1" applyAlignment="1" applyProtection="1">
      <alignment horizontal="center" vertical="center"/>
      <protection hidden="1"/>
    </xf>
    <xf numFmtId="0" fontId="39" fillId="0" borderId="27" xfId="0"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165" fontId="0" fillId="0" borderId="33" xfId="0" applyNumberFormat="1" applyBorder="1" applyAlignment="1">
      <alignment horizontal="center"/>
    </xf>
    <xf numFmtId="9" fontId="0" fillId="0" borderId="26" xfId="0" applyNumberFormat="1" applyBorder="1" applyAlignment="1" applyProtection="1">
      <alignment horizontal="center" vertical="center"/>
      <protection hidden="1"/>
    </xf>
    <xf numFmtId="9" fontId="0" fillId="0" borderId="27" xfId="0" applyNumberFormat="1" applyBorder="1" applyAlignment="1" applyProtection="1">
      <alignment horizontal="center" vertical="center"/>
      <protection hidden="1"/>
    </xf>
    <xf numFmtId="9" fontId="0" fillId="0" borderId="16" xfId="0" applyNumberFormat="1" applyBorder="1" applyAlignment="1" applyProtection="1">
      <alignment horizontal="center" vertical="center"/>
      <protection hidden="1"/>
    </xf>
    <xf numFmtId="165" fontId="0" fillId="0" borderId="26" xfId="0" applyNumberFormat="1" applyBorder="1" applyAlignment="1" applyProtection="1">
      <alignment horizontal="center" vertical="center"/>
      <protection hidden="1"/>
    </xf>
    <xf numFmtId="165" fontId="0" fillId="0" borderId="27" xfId="0" applyNumberFormat="1" applyBorder="1" applyAlignment="1" applyProtection="1">
      <alignment horizontal="center" vertical="center"/>
      <protection hidden="1"/>
    </xf>
    <xf numFmtId="165" fontId="0" fillId="0" borderId="16" xfId="0" applyNumberFormat="1" applyBorder="1" applyAlignment="1" applyProtection="1">
      <alignment horizontal="center" vertical="center"/>
      <protection hidden="1"/>
    </xf>
    <xf numFmtId="0" fontId="0" fillId="0" borderId="0" xfId="0" applyAlignment="1">
      <alignment horizontal="center"/>
    </xf>
    <xf numFmtId="0" fontId="58" fillId="0" borderId="17" xfId="0" applyFont="1" applyBorder="1" applyAlignment="1">
      <alignment horizontal="left" vertical="center"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3" xfId="0" applyFont="1" applyBorder="1" applyAlignment="1">
      <alignment horizontal="left" vertical="top" wrapText="1"/>
    </xf>
    <xf numFmtId="0" fontId="2" fillId="0" borderId="22" xfId="0" applyFont="1" applyBorder="1" applyAlignment="1">
      <alignment horizontal="left" vertical="center" wrapText="1"/>
    </xf>
    <xf numFmtId="0" fontId="2" fillId="0" borderId="24" xfId="0" applyFont="1" applyBorder="1" applyAlignment="1">
      <alignment horizontal="left" vertical="center" wrapText="1"/>
    </xf>
    <xf numFmtId="0" fontId="2" fillId="0" borderId="23" xfId="0" applyFont="1" applyBorder="1" applyAlignment="1">
      <alignment horizontal="left" vertical="center" wrapText="1"/>
    </xf>
    <xf numFmtId="0" fontId="59" fillId="17" borderId="19" xfId="0" applyFont="1" applyFill="1" applyBorder="1" applyAlignment="1">
      <alignment horizontal="center" vertical="center" wrapText="1"/>
    </xf>
    <xf numFmtId="0" fontId="59" fillId="17" borderId="0" xfId="0" applyFont="1" applyFill="1" applyAlignment="1">
      <alignment horizontal="center" vertical="center" wrapText="1"/>
    </xf>
    <xf numFmtId="0" fontId="59" fillId="17" borderId="33" xfId="0" applyFont="1" applyFill="1" applyBorder="1" applyAlignment="1">
      <alignment horizontal="center" vertical="center" wrapText="1"/>
    </xf>
    <xf numFmtId="0" fontId="60" fillId="17" borderId="22" xfId="0" applyFont="1" applyFill="1" applyBorder="1" applyAlignment="1">
      <alignment horizontal="left" vertical="center" wrapText="1"/>
    </xf>
    <xf numFmtId="0" fontId="60" fillId="17" borderId="24" xfId="0" applyFont="1" applyFill="1" applyBorder="1" applyAlignment="1">
      <alignment horizontal="left" vertical="center" wrapText="1"/>
    </xf>
    <xf numFmtId="0" fontId="60" fillId="17" borderId="23" xfId="0" applyFont="1" applyFill="1" applyBorder="1" applyAlignment="1">
      <alignment horizontal="left" vertical="center" wrapText="1"/>
    </xf>
    <xf numFmtId="0" fontId="28" fillId="17" borderId="8" xfId="0" applyFont="1" applyFill="1" applyBorder="1" applyAlignment="1">
      <alignment horizontal="center"/>
    </xf>
    <xf numFmtId="0" fontId="28" fillId="17" borderId="9" xfId="0" applyFont="1" applyFill="1" applyBorder="1" applyAlignment="1">
      <alignment horizontal="center"/>
    </xf>
    <xf numFmtId="0" fontId="28" fillId="17" borderId="10" xfId="0" applyFont="1" applyFill="1" applyBorder="1" applyAlignment="1">
      <alignment horizontal="center"/>
    </xf>
    <xf numFmtId="0" fontId="23" fillId="11" borderId="18" xfId="0" applyFont="1" applyFill="1" applyBorder="1" applyAlignment="1" applyProtection="1">
      <alignment horizontal="left" vertical="center" wrapText="1"/>
      <protection hidden="1"/>
    </xf>
    <xf numFmtId="0" fontId="23" fillId="11" borderId="1" xfId="0" applyFont="1" applyFill="1" applyBorder="1" applyAlignment="1" applyProtection="1">
      <alignment horizontal="left" vertical="center" wrapText="1"/>
      <protection hidden="1"/>
    </xf>
    <xf numFmtId="0" fontId="23" fillId="11" borderId="31" xfId="0" applyFont="1" applyFill="1" applyBorder="1" applyAlignment="1" applyProtection="1">
      <alignment horizontal="left" vertical="center" wrapText="1"/>
      <protection hidden="1"/>
    </xf>
    <xf numFmtId="0" fontId="23" fillId="11" borderId="17" xfId="0" applyFont="1" applyFill="1" applyBorder="1" applyAlignment="1" applyProtection="1">
      <alignment horizontal="left" vertical="center" wrapText="1"/>
      <protection hidden="1"/>
    </xf>
    <xf numFmtId="0" fontId="25" fillId="0" borderId="26" xfId="0" applyFont="1" applyBorder="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25" fillId="0" borderId="16" xfId="0" applyFont="1" applyBorder="1" applyAlignment="1" applyProtection="1">
      <alignment horizontal="center" vertical="center"/>
      <protection hidden="1"/>
    </xf>
    <xf numFmtId="0" fontId="25" fillId="0" borderId="26"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0" fontId="17" fillId="11" borderId="18" xfId="0" applyFont="1" applyFill="1" applyBorder="1" applyAlignment="1" applyProtection="1">
      <alignment horizontal="center" vertical="center" wrapText="1"/>
      <protection hidden="1"/>
    </xf>
    <xf numFmtId="0" fontId="17" fillId="11" borderId="1" xfId="0" applyFont="1" applyFill="1" applyBorder="1" applyAlignment="1" applyProtection="1">
      <alignment horizontal="center" vertical="center" wrapText="1"/>
      <protection hidden="1"/>
    </xf>
    <xf numFmtId="0" fontId="17" fillId="11" borderId="19" xfId="0" applyFont="1" applyFill="1" applyBorder="1" applyAlignment="1" applyProtection="1">
      <alignment horizontal="center" vertical="center" wrapText="1"/>
      <protection hidden="1"/>
    </xf>
    <xf numFmtId="0" fontId="17" fillId="11" borderId="0" xfId="0" applyFont="1" applyFill="1" applyAlignment="1" applyProtection="1">
      <alignment horizontal="center" vertical="center" wrapText="1"/>
      <protection hidden="1"/>
    </xf>
    <xf numFmtId="0" fontId="17" fillId="11" borderId="20" xfId="0" applyFont="1" applyFill="1" applyBorder="1" applyAlignment="1" applyProtection="1">
      <alignment horizontal="center" vertical="center" wrapText="1"/>
      <protection hidden="1"/>
    </xf>
    <xf numFmtId="0" fontId="17" fillId="11" borderId="4" xfId="0" applyFont="1" applyFill="1" applyBorder="1" applyAlignment="1" applyProtection="1">
      <alignment horizontal="center" vertical="center" wrapText="1"/>
      <protection hidden="1"/>
    </xf>
    <xf numFmtId="0" fontId="23" fillId="12" borderId="26" xfId="0" applyFont="1" applyFill="1" applyBorder="1" applyAlignment="1" applyProtection="1">
      <alignment horizontal="center" vertical="center" wrapText="1"/>
      <protection hidden="1"/>
    </xf>
    <xf numFmtId="0" fontId="23" fillId="12" borderId="27"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center" vertical="center" wrapText="1"/>
      <protection hidden="1"/>
    </xf>
    <xf numFmtId="0" fontId="23" fillId="2" borderId="27" xfId="0" applyFont="1" applyFill="1" applyBorder="1" applyAlignment="1" applyProtection="1">
      <alignment horizontal="center" vertical="center" wrapText="1"/>
      <protection hidden="1"/>
    </xf>
    <xf numFmtId="0" fontId="23" fillId="2" borderId="16" xfId="0" applyFont="1" applyFill="1" applyBorder="1" applyAlignment="1" applyProtection="1">
      <alignment horizontal="center" vertical="center" wrapText="1"/>
      <protection hidden="1"/>
    </xf>
    <xf numFmtId="0" fontId="23" fillId="12" borderId="16"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justify" vertical="center" wrapText="1"/>
      <protection hidden="1"/>
    </xf>
    <xf numFmtId="0" fontId="23" fillId="2" borderId="27" xfId="0" applyFont="1" applyFill="1" applyBorder="1" applyAlignment="1" applyProtection="1">
      <alignment horizontal="justify" vertical="center" wrapText="1"/>
      <protection hidden="1"/>
    </xf>
    <xf numFmtId="0" fontId="23" fillId="2" borderId="16" xfId="0" applyFont="1" applyFill="1" applyBorder="1" applyAlignment="1" applyProtection="1">
      <alignment horizontal="justify" vertical="center" wrapText="1"/>
      <protection hidden="1"/>
    </xf>
    <xf numFmtId="0" fontId="44" fillId="12" borderId="26" xfId="0" applyFont="1" applyFill="1" applyBorder="1" applyAlignment="1" applyProtection="1">
      <alignment horizontal="center" vertical="center" wrapText="1"/>
      <protection hidden="1"/>
    </xf>
    <xf numFmtId="0" fontId="44" fillId="12" borderId="27" xfId="0" applyFont="1" applyFill="1" applyBorder="1" applyAlignment="1" applyProtection="1">
      <alignment horizontal="center" vertical="center" wrapText="1"/>
      <protection hidden="1"/>
    </xf>
    <xf numFmtId="9" fontId="45" fillId="19" borderId="26" xfId="1" applyFont="1" applyFill="1" applyBorder="1" applyAlignment="1" applyProtection="1">
      <alignment horizontal="center" vertical="center" wrapText="1"/>
      <protection hidden="1"/>
    </xf>
    <xf numFmtId="9" fontId="45" fillId="19" borderId="27" xfId="1" applyFont="1" applyFill="1" applyBorder="1" applyAlignment="1" applyProtection="1">
      <alignment horizontal="center" vertical="center" wrapText="1"/>
      <protection hidden="1"/>
    </xf>
    <xf numFmtId="9" fontId="44" fillId="2" borderId="26" xfId="0" applyNumberFormat="1" applyFont="1" applyFill="1" applyBorder="1" applyAlignment="1" applyProtection="1">
      <alignment horizontal="center" vertical="center" wrapText="1"/>
      <protection hidden="1"/>
    </xf>
    <xf numFmtId="9" fontId="44" fillId="2" borderId="27" xfId="0" applyNumberFormat="1" applyFont="1" applyFill="1" applyBorder="1" applyAlignment="1" applyProtection="1">
      <alignment horizontal="center" vertical="center" wrapText="1"/>
      <protection hidden="1"/>
    </xf>
    <xf numFmtId="9" fontId="27" fillId="0" borderId="26" xfId="1" applyFont="1" applyFill="1" applyBorder="1" applyAlignment="1" applyProtection="1">
      <alignment horizontal="center" vertical="center" wrapText="1"/>
      <protection hidden="1"/>
    </xf>
    <xf numFmtId="9" fontId="27" fillId="0" borderId="27" xfId="1" applyFont="1" applyFill="1" applyBorder="1" applyAlignment="1" applyProtection="1">
      <alignment horizontal="center" vertical="center" wrapText="1"/>
      <protection hidden="1"/>
    </xf>
    <xf numFmtId="0" fontId="45" fillId="19" borderId="26" xfId="0" applyFont="1" applyFill="1" applyBorder="1" applyAlignment="1" applyProtection="1">
      <alignment horizontal="center" vertical="center"/>
      <protection hidden="1"/>
    </xf>
    <xf numFmtId="0" fontId="45" fillId="19" borderId="27" xfId="0" applyFont="1" applyFill="1" applyBorder="1" applyAlignment="1" applyProtection="1">
      <alignment horizontal="center" vertical="center"/>
      <protection hidden="1"/>
    </xf>
    <xf numFmtId="9" fontId="45" fillId="0" borderId="26" xfId="1" applyFont="1" applyFill="1" applyBorder="1" applyAlignment="1" applyProtection="1">
      <alignment horizontal="center" vertical="center" wrapText="1"/>
      <protection hidden="1"/>
    </xf>
    <xf numFmtId="9" fontId="45" fillId="0" borderId="27" xfId="1" applyFont="1" applyFill="1" applyBorder="1" applyAlignment="1" applyProtection="1">
      <alignment horizontal="center" vertical="center" wrapText="1"/>
      <protection hidden="1"/>
    </xf>
    <xf numFmtId="165" fontId="44" fillId="0" borderId="26" xfId="0" applyNumberFormat="1" applyFont="1" applyBorder="1" applyAlignment="1" applyProtection="1">
      <alignment horizontal="center" vertical="center"/>
      <protection hidden="1"/>
    </xf>
    <xf numFmtId="165" fontId="44" fillId="0" borderId="27" xfId="0" applyNumberFormat="1" applyFont="1" applyBorder="1" applyAlignment="1" applyProtection="1">
      <alignment horizontal="center" vertical="center"/>
      <protection hidden="1"/>
    </xf>
    <xf numFmtId="0" fontId="45" fillId="0" borderId="26" xfId="0" applyFont="1" applyBorder="1" applyAlignment="1" applyProtection="1">
      <alignment horizontal="center" vertical="center"/>
      <protection hidden="1"/>
    </xf>
    <xf numFmtId="0" fontId="45" fillId="0" borderId="27" xfId="0" applyFont="1" applyBorder="1" applyAlignment="1" applyProtection="1">
      <alignment horizontal="center" vertical="center"/>
      <protection hidden="1"/>
    </xf>
    <xf numFmtId="0" fontId="25" fillId="0" borderId="26" xfId="0" applyFont="1" applyBorder="1" applyAlignment="1" applyProtection="1">
      <alignment horizontal="center" vertical="center" textRotation="90"/>
      <protection hidden="1"/>
    </xf>
    <xf numFmtId="0" fontId="25" fillId="0" borderId="27" xfId="0" applyFont="1" applyBorder="1" applyAlignment="1" applyProtection="1">
      <alignment horizontal="center" vertical="center" textRotation="90"/>
      <protection hidden="1"/>
    </xf>
    <xf numFmtId="0" fontId="13" fillId="2" borderId="33" xfId="0" applyFont="1" applyFill="1" applyBorder="1" applyAlignment="1" applyProtection="1">
      <alignment horizontal="center" vertical="center"/>
      <protection hidden="1"/>
    </xf>
    <xf numFmtId="0" fontId="23" fillId="2" borderId="22" xfId="0" applyFont="1" applyFill="1" applyBorder="1" applyAlignment="1" applyProtection="1">
      <alignment horizontal="left" vertical="center" wrapText="1"/>
      <protection hidden="1"/>
    </xf>
    <xf numFmtId="0" fontId="23" fillId="2" borderId="24" xfId="0" applyFont="1" applyFill="1" applyBorder="1" applyAlignment="1" applyProtection="1">
      <alignment horizontal="left" vertical="center" wrapText="1"/>
      <protection hidden="1"/>
    </xf>
    <xf numFmtId="0" fontId="23" fillId="2" borderId="23" xfId="0" applyFont="1" applyFill="1" applyBorder="1" applyAlignment="1" applyProtection="1">
      <alignment horizontal="left" vertical="center" wrapText="1"/>
      <protection hidden="1"/>
    </xf>
    <xf numFmtId="0" fontId="54" fillId="11" borderId="1" xfId="0" applyFont="1" applyFill="1" applyBorder="1" applyAlignment="1" applyProtection="1">
      <alignment horizontal="right"/>
      <protection hidden="1"/>
    </xf>
    <xf numFmtId="0" fontId="55" fillId="11" borderId="1" xfId="0" applyFont="1" applyFill="1" applyBorder="1" applyAlignment="1" applyProtection="1">
      <alignment horizontal="right"/>
      <protection hidden="1"/>
    </xf>
    <xf numFmtId="0" fontId="55" fillId="11" borderId="31" xfId="0" applyFont="1" applyFill="1" applyBorder="1" applyAlignment="1" applyProtection="1">
      <alignment horizontal="right"/>
      <protection hidden="1"/>
    </xf>
    <xf numFmtId="0" fontId="55" fillId="11" borderId="0" xfId="0" applyFont="1" applyFill="1" applyAlignment="1" applyProtection="1">
      <alignment horizontal="right"/>
      <protection hidden="1"/>
    </xf>
    <xf numFmtId="0" fontId="55" fillId="11" borderId="33" xfId="0" applyFont="1" applyFill="1" applyBorder="1" applyAlignment="1" applyProtection="1">
      <alignment horizontal="right"/>
      <protection hidden="1"/>
    </xf>
    <xf numFmtId="0" fontId="55" fillId="11" borderId="4" xfId="0" applyFont="1" applyFill="1" applyBorder="1" applyAlignment="1" applyProtection="1">
      <alignment horizontal="right"/>
      <protection hidden="1"/>
    </xf>
    <xf numFmtId="0" fontId="55" fillId="11" borderId="21" xfId="0" applyFont="1" applyFill="1" applyBorder="1" applyAlignment="1" applyProtection="1">
      <alignment horizontal="right"/>
      <protection hidden="1"/>
    </xf>
    <xf numFmtId="0" fontId="63" fillId="11" borderId="18" xfId="0" applyFont="1" applyFill="1" applyBorder="1" applyAlignment="1" applyProtection="1">
      <alignment horizontal="center" vertical="center" wrapText="1"/>
      <protection hidden="1"/>
    </xf>
    <xf numFmtId="0" fontId="63" fillId="11" borderId="1" xfId="0" applyFont="1" applyFill="1" applyBorder="1" applyAlignment="1" applyProtection="1">
      <alignment horizontal="center" vertical="center"/>
      <protection hidden="1"/>
    </xf>
    <xf numFmtId="0" fontId="63" fillId="11" borderId="31" xfId="0" applyFont="1" applyFill="1" applyBorder="1" applyAlignment="1" applyProtection="1">
      <alignment horizontal="center" vertical="center"/>
      <protection hidden="1"/>
    </xf>
    <xf numFmtId="0" fontId="63" fillId="11" borderId="19" xfId="0" applyFont="1" applyFill="1" applyBorder="1" applyAlignment="1" applyProtection="1">
      <alignment horizontal="center" vertical="center"/>
      <protection hidden="1"/>
    </xf>
    <xf numFmtId="0" fontId="63" fillId="11" borderId="0" xfId="0" applyFont="1" applyFill="1" applyAlignment="1" applyProtection="1">
      <alignment horizontal="center" vertical="center"/>
      <protection hidden="1"/>
    </xf>
    <xf numFmtId="0" fontId="63" fillId="11" borderId="33" xfId="0" applyFont="1" applyFill="1" applyBorder="1" applyAlignment="1" applyProtection="1">
      <alignment horizontal="center" vertical="center"/>
      <protection hidden="1"/>
    </xf>
    <xf numFmtId="0" fontId="63" fillId="11" borderId="20" xfId="0" applyFont="1" applyFill="1" applyBorder="1" applyAlignment="1" applyProtection="1">
      <alignment horizontal="center" vertical="center"/>
      <protection hidden="1"/>
    </xf>
    <xf numFmtId="0" fontId="63" fillId="11" borderId="4" xfId="0" applyFont="1" applyFill="1" applyBorder="1" applyAlignment="1" applyProtection="1">
      <alignment horizontal="center" vertical="center"/>
      <protection hidden="1"/>
    </xf>
    <xf numFmtId="0" fontId="63" fillId="11" borderId="21" xfId="0" applyFont="1" applyFill="1" applyBorder="1" applyAlignment="1" applyProtection="1">
      <alignment horizontal="center" vertical="center"/>
      <protection hidden="1"/>
    </xf>
    <xf numFmtId="0" fontId="16" fillId="12" borderId="22" xfId="0" applyFont="1" applyFill="1" applyBorder="1" applyAlignment="1" applyProtection="1">
      <alignment horizontal="center" vertical="center"/>
      <protection hidden="1"/>
    </xf>
    <xf numFmtId="0" fontId="16" fillId="12" borderId="24" xfId="0" applyFont="1" applyFill="1" applyBorder="1" applyAlignment="1" applyProtection="1">
      <alignment horizontal="center" vertical="center"/>
      <protection hidden="1"/>
    </xf>
    <xf numFmtId="0" fontId="16" fillId="12" borderId="23" xfId="0" applyFont="1" applyFill="1" applyBorder="1" applyAlignment="1" applyProtection="1">
      <alignment horizontal="center" vertical="center"/>
      <protection hidden="1"/>
    </xf>
    <xf numFmtId="0" fontId="24" fillId="2" borderId="36" xfId="0" applyFont="1" applyFill="1" applyBorder="1" applyAlignment="1" applyProtection="1">
      <alignment horizontal="left" vertical="center" wrapText="1"/>
      <protection hidden="1"/>
    </xf>
    <xf numFmtId="0" fontId="24" fillId="2" borderId="25" xfId="0" applyFont="1" applyFill="1" applyBorder="1" applyAlignment="1" applyProtection="1">
      <alignment horizontal="left" vertical="center" wrapText="1"/>
      <protection hidden="1"/>
    </xf>
    <xf numFmtId="0" fontId="24" fillId="2" borderId="32" xfId="0" applyFont="1" applyFill="1" applyBorder="1" applyAlignment="1" applyProtection="1">
      <alignment horizontal="left" vertical="center" wrapText="1"/>
      <protection hidden="1"/>
    </xf>
    <xf numFmtId="0" fontId="29" fillId="12" borderId="22" xfId="0" applyFont="1" applyFill="1" applyBorder="1" applyAlignment="1" applyProtection="1">
      <alignment horizontal="center" vertical="center" wrapText="1"/>
      <protection hidden="1"/>
    </xf>
    <xf numFmtId="0" fontId="29" fillId="12" borderId="24" xfId="0" applyFont="1" applyFill="1" applyBorder="1" applyAlignment="1" applyProtection="1">
      <alignment horizontal="center" vertical="center" wrapText="1"/>
      <protection hidden="1"/>
    </xf>
    <xf numFmtId="0" fontId="29" fillId="12" borderId="23" xfId="0" applyFont="1" applyFill="1" applyBorder="1" applyAlignment="1" applyProtection="1">
      <alignment horizontal="center" vertical="center" wrapText="1"/>
      <protection hidden="1"/>
    </xf>
    <xf numFmtId="0" fontId="2" fillId="2" borderId="18" xfId="0" applyFont="1" applyFill="1" applyBorder="1" applyAlignment="1" applyProtection="1">
      <alignment horizontal="center" vertical="center"/>
      <protection hidden="1"/>
    </xf>
    <xf numFmtId="0" fontId="2" fillId="2" borderId="19" xfId="0" applyFont="1" applyFill="1" applyBorder="1" applyAlignment="1" applyProtection="1">
      <alignment horizontal="center" vertical="center"/>
      <protection hidden="1"/>
    </xf>
    <xf numFmtId="0" fontId="16" fillId="11" borderId="18" xfId="0" applyFont="1" applyFill="1" applyBorder="1" applyAlignment="1" applyProtection="1">
      <alignment horizontal="justify" vertical="center" wrapText="1"/>
      <protection hidden="1"/>
    </xf>
    <xf numFmtId="0" fontId="16" fillId="11" borderId="1" xfId="0" applyFont="1" applyFill="1" applyBorder="1" applyAlignment="1" applyProtection="1">
      <alignment horizontal="justify" vertical="center" wrapText="1"/>
      <protection hidden="1"/>
    </xf>
    <xf numFmtId="0" fontId="16" fillId="11" borderId="31" xfId="0" applyFont="1" applyFill="1" applyBorder="1" applyAlignment="1" applyProtection="1">
      <alignment horizontal="justify" vertical="center" wrapText="1"/>
      <protection hidden="1"/>
    </xf>
    <xf numFmtId="0" fontId="16" fillId="11" borderId="20" xfId="0" applyFont="1" applyFill="1" applyBorder="1" applyAlignment="1" applyProtection="1">
      <alignment horizontal="justify" vertical="center" wrapText="1"/>
      <protection hidden="1"/>
    </xf>
    <xf numFmtId="0" fontId="16" fillId="11" borderId="4" xfId="0" applyFont="1" applyFill="1" applyBorder="1" applyAlignment="1" applyProtection="1">
      <alignment horizontal="justify" vertical="center" wrapText="1"/>
      <protection hidden="1"/>
    </xf>
    <xf numFmtId="0" fontId="16" fillId="11" borderId="21" xfId="0" applyFont="1" applyFill="1" applyBorder="1" applyAlignment="1" applyProtection="1">
      <alignment horizontal="justify" vertical="center" wrapText="1"/>
      <protection hidden="1"/>
    </xf>
    <xf numFmtId="0" fontId="26" fillId="18" borderId="17" xfId="0" applyFont="1" applyFill="1" applyBorder="1" applyAlignment="1" applyProtection="1">
      <alignment horizontal="center" vertical="center" wrapText="1"/>
      <protection hidden="1"/>
    </xf>
    <xf numFmtId="0" fontId="15" fillId="12" borderId="17" xfId="0" applyFont="1" applyFill="1" applyBorder="1" applyAlignment="1" applyProtection="1">
      <alignment horizontal="center" vertical="center" wrapText="1"/>
      <protection hidden="1"/>
    </xf>
    <xf numFmtId="0" fontId="26" fillId="17" borderId="17" xfId="0" applyFont="1" applyFill="1" applyBorder="1" applyAlignment="1" applyProtection="1">
      <alignment horizontal="center" vertical="center" wrapText="1"/>
      <protection hidden="1"/>
    </xf>
    <xf numFmtId="0" fontId="16" fillId="12" borderId="22" xfId="0" applyFont="1" applyFill="1" applyBorder="1" applyAlignment="1" applyProtection="1">
      <alignment horizontal="center" vertical="center" wrapText="1"/>
      <protection hidden="1"/>
    </xf>
    <xf numFmtId="0" fontId="16" fillId="12" borderId="24" xfId="0" applyFont="1" applyFill="1" applyBorder="1" applyAlignment="1" applyProtection="1">
      <alignment horizontal="center" vertical="center" wrapText="1"/>
      <protection hidden="1"/>
    </xf>
    <xf numFmtId="0" fontId="16" fillId="12" borderId="23" xfId="0" applyFont="1" applyFill="1" applyBorder="1" applyAlignment="1" applyProtection="1">
      <alignment horizontal="center" vertical="center" wrapText="1"/>
      <protection hidden="1"/>
    </xf>
    <xf numFmtId="0" fontId="27" fillId="17" borderId="22" xfId="0" applyFont="1" applyFill="1" applyBorder="1" applyAlignment="1" applyProtection="1">
      <alignment horizontal="center" vertical="center" wrapText="1"/>
      <protection hidden="1"/>
    </xf>
    <xf numFmtId="0" fontId="27" fillId="17" borderId="24" xfId="0" applyFont="1" applyFill="1" applyBorder="1" applyAlignment="1" applyProtection="1">
      <alignment horizontal="center" vertical="center" wrapText="1"/>
      <protection hidden="1"/>
    </xf>
    <xf numFmtId="0" fontId="27" fillId="17" borderId="23" xfId="0" applyFont="1" applyFill="1" applyBorder="1" applyAlignment="1" applyProtection="1">
      <alignment horizontal="center" vertical="center" wrapText="1"/>
      <protection hidden="1"/>
    </xf>
    <xf numFmtId="0" fontId="23" fillId="2" borderId="22" xfId="0" applyFont="1" applyFill="1" applyBorder="1" applyAlignment="1" applyProtection="1">
      <alignment horizontal="left" vertical="center"/>
      <protection hidden="1"/>
    </xf>
    <xf numFmtId="0" fontId="23" fillId="2" borderId="24" xfId="0" applyFont="1" applyFill="1" applyBorder="1" applyAlignment="1" applyProtection="1">
      <alignment horizontal="left" vertical="center"/>
      <protection hidden="1"/>
    </xf>
    <xf numFmtId="0" fontId="23" fillId="2" borderId="23" xfId="0" applyFont="1" applyFill="1" applyBorder="1" applyAlignment="1" applyProtection="1">
      <alignment horizontal="left" vertical="center"/>
      <protection hidden="1"/>
    </xf>
    <xf numFmtId="0" fontId="26" fillId="17" borderId="22" xfId="0" applyFont="1" applyFill="1" applyBorder="1" applyAlignment="1" applyProtection="1">
      <alignment horizontal="center" vertical="center" wrapText="1"/>
      <protection hidden="1"/>
    </xf>
    <xf numFmtId="0" fontId="26" fillId="17" borderId="24" xfId="0" applyFont="1" applyFill="1" applyBorder="1" applyAlignment="1" applyProtection="1">
      <alignment horizontal="center" vertical="center" wrapText="1"/>
      <protection hidden="1"/>
    </xf>
    <xf numFmtId="0" fontId="26" fillId="17" borderId="23" xfId="0" applyFont="1" applyFill="1" applyBorder="1" applyAlignment="1" applyProtection="1">
      <alignment horizontal="center" vertical="center" wrapText="1"/>
      <protection hidden="1"/>
    </xf>
    <xf numFmtId="0" fontId="25" fillId="0" borderId="16" xfId="0" applyFont="1" applyBorder="1" applyAlignment="1" applyProtection="1">
      <alignment horizontal="center" vertical="center" textRotation="90"/>
      <protection hidden="1"/>
    </xf>
    <xf numFmtId="0" fontId="16" fillId="11" borderId="18" xfId="0" applyFont="1" applyFill="1" applyBorder="1" applyAlignment="1" applyProtection="1">
      <alignment horizontal="center" vertical="center" wrapText="1"/>
      <protection hidden="1"/>
    </xf>
    <xf numFmtId="0" fontId="16" fillId="11" borderId="1" xfId="0" applyFont="1" applyFill="1" applyBorder="1" applyAlignment="1" applyProtection="1">
      <alignment horizontal="center" vertical="center" wrapText="1"/>
      <protection hidden="1"/>
    </xf>
    <xf numFmtId="0" fontId="16" fillId="11" borderId="31" xfId="0" applyFont="1" applyFill="1" applyBorder="1" applyAlignment="1" applyProtection="1">
      <alignment horizontal="center" vertical="center" wrapText="1"/>
      <protection hidden="1"/>
    </xf>
    <xf numFmtId="0" fontId="37" fillId="0" borderId="22" xfId="4" applyFill="1" applyBorder="1" applyAlignment="1" applyProtection="1">
      <alignment horizontal="center" vertical="center"/>
      <protection hidden="1"/>
    </xf>
    <xf numFmtId="0" fontId="37" fillId="0" borderId="24" xfId="4" applyFill="1" applyBorder="1" applyAlignment="1" applyProtection="1">
      <alignment horizontal="center" vertical="center"/>
      <protection hidden="1"/>
    </xf>
    <xf numFmtId="0" fontId="37" fillId="0" borderId="23" xfId="4" applyFill="1" applyBorder="1" applyAlignment="1" applyProtection="1">
      <alignment horizontal="center" vertical="center"/>
      <protection hidden="1"/>
    </xf>
    <xf numFmtId="0" fontId="15" fillId="2" borderId="20" xfId="0" applyFont="1" applyFill="1" applyBorder="1" applyAlignment="1" applyProtection="1">
      <alignment horizontal="center" vertical="center"/>
      <protection hidden="1"/>
    </xf>
    <xf numFmtId="0" fontId="15" fillId="2" borderId="4" xfId="0" applyFont="1" applyFill="1" applyBorder="1" applyAlignment="1" applyProtection="1">
      <alignment horizontal="center" vertical="center"/>
      <protection hidden="1"/>
    </xf>
    <xf numFmtId="0" fontId="15" fillId="2" borderId="21" xfId="0" applyFont="1" applyFill="1" applyBorder="1" applyAlignment="1" applyProtection="1">
      <alignment horizontal="center" vertical="center"/>
      <protection hidden="1"/>
    </xf>
    <xf numFmtId="0" fontId="24" fillId="2" borderId="37" xfId="0" applyFont="1" applyFill="1" applyBorder="1" applyAlignment="1" applyProtection="1">
      <alignment horizontal="left" vertical="center" wrapText="1"/>
      <protection hidden="1"/>
    </xf>
    <xf numFmtId="0" fontId="24" fillId="2" borderId="35" xfId="0" applyFont="1" applyFill="1" applyBorder="1" applyAlignment="1" applyProtection="1">
      <alignment horizontal="left" vertical="center" wrapText="1"/>
      <protection hidden="1"/>
    </xf>
    <xf numFmtId="0" fontId="24" fillId="2" borderId="34" xfId="0" applyFont="1" applyFill="1" applyBorder="1" applyAlignment="1" applyProtection="1">
      <alignment horizontal="left" vertical="center" wrapText="1"/>
      <protection hidden="1"/>
    </xf>
    <xf numFmtId="0" fontId="31" fillId="0" borderId="8" xfId="0" applyFont="1" applyBorder="1" applyAlignment="1">
      <alignment horizontal="center" vertical="center" wrapText="1"/>
    </xf>
    <xf numFmtId="0" fontId="31" fillId="0" borderId="9" xfId="0" applyFont="1" applyBorder="1" applyAlignment="1">
      <alignment horizontal="center" vertical="center"/>
    </xf>
    <xf numFmtId="0" fontId="31" fillId="0" borderId="10" xfId="0" applyFont="1" applyBorder="1" applyAlignment="1">
      <alignment horizontal="center" vertical="center"/>
    </xf>
    <xf numFmtId="0" fontId="31" fillId="0" borderId="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29" xfId="0" applyFont="1" applyBorder="1" applyAlignment="1">
      <alignment horizontal="center" vertical="center"/>
    </xf>
    <xf numFmtId="0" fontId="31" fillId="0" borderId="4" xfId="0" applyFont="1" applyBorder="1" applyAlignment="1">
      <alignment horizontal="center" vertical="center"/>
    </xf>
    <xf numFmtId="0" fontId="31" fillId="0" borderId="30" xfId="0" applyFont="1" applyBorder="1" applyAlignment="1">
      <alignment horizontal="center" vertical="center"/>
    </xf>
    <xf numFmtId="0" fontId="31" fillId="0" borderId="9" xfId="0" applyFont="1" applyBorder="1" applyAlignment="1">
      <alignment horizontal="center" vertical="center" wrapText="1"/>
    </xf>
    <xf numFmtId="0" fontId="32" fillId="8" borderId="11" xfId="0" applyFont="1" applyFill="1" applyBorder="1" applyAlignment="1">
      <alignment horizontal="center" vertical="center" wrapText="1" readingOrder="1"/>
    </xf>
    <xf numFmtId="0" fontId="32" fillId="8" borderId="12" xfId="0" applyFont="1" applyFill="1" applyBorder="1" applyAlignment="1">
      <alignment horizontal="center" vertical="center" wrapText="1" readingOrder="1"/>
    </xf>
    <xf numFmtId="0" fontId="32" fillId="8" borderId="13" xfId="0" applyFont="1" applyFill="1" applyBorder="1" applyAlignment="1">
      <alignment horizontal="center" vertical="center" wrapText="1" readingOrder="1"/>
    </xf>
    <xf numFmtId="0" fontId="32" fillId="8" borderId="0" xfId="0" applyFont="1" applyFill="1" applyAlignment="1">
      <alignment horizontal="center" vertical="center" wrapText="1" readingOrder="1"/>
    </xf>
    <xf numFmtId="0" fontId="42" fillId="8" borderId="8" xfId="0" applyFont="1" applyFill="1" applyBorder="1" applyAlignment="1" applyProtection="1">
      <alignment vertical="center" wrapText="1" readingOrder="1"/>
      <protection hidden="1"/>
    </xf>
    <xf numFmtId="0" fontId="42" fillId="8" borderId="9" xfId="0" applyFont="1" applyFill="1" applyBorder="1" applyAlignment="1" applyProtection="1">
      <alignment vertical="center" wrapText="1" readingOrder="1"/>
      <protection hidden="1"/>
    </xf>
    <xf numFmtId="0" fontId="42" fillId="8" borderId="10" xfId="0" applyFont="1" applyFill="1" applyBorder="1" applyAlignment="1" applyProtection="1">
      <alignment vertical="center" wrapText="1" readingOrder="1"/>
      <protection hidden="1"/>
    </xf>
    <xf numFmtId="0" fontId="42" fillId="8" borderId="2" xfId="0" applyFont="1" applyFill="1" applyBorder="1" applyAlignment="1" applyProtection="1">
      <alignment vertical="center" wrapText="1" readingOrder="1"/>
      <protection hidden="1"/>
    </xf>
    <xf numFmtId="0" fontId="42" fillId="8" borderId="0" xfId="0" applyFont="1" applyFill="1" applyAlignment="1" applyProtection="1">
      <alignment vertical="center" wrapText="1" readingOrder="1"/>
      <protection hidden="1"/>
    </xf>
    <xf numFmtId="0" fontId="42" fillId="8" borderId="3" xfId="0" applyFont="1" applyFill="1" applyBorder="1" applyAlignment="1" applyProtection="1">
      <alignment vertical="center" wrapText="1" readingOrder="1"/>
      <protection hidden="1"/>
    </xf>
    <xf numFmtId="0" fontId="42" fillId="8" borderId="5" xfId="0" applyFont="1" applyFill="1" applyBorder="1" applyAlignment="1" applyProtection="1">
      <alignment vertical="center" wrapText="1" readingOrder="1"/>
      <protection hidden="1"/>
    </xf>
    <xf numFmtId="0" fontId="42" fillId="8" borderId="6" xfId="0" applyFont="1" applyFill="1" applyBorder="1" applyAlignment="1" applyProtection="1">
      <alignment vertical="center" wrapText="1" readingOrder="1"/>
      <protection hidden="1"/>
    </xf>
    <xf numFmtId="0" fontId="42" fillId="8" borderId="7" xfId="0" applyFont="1" applyFill="1" applyBorder="1" applyAlignment="1" applyProtection="1">
      <alignment vertical="center" wrapText="1" readingOrder="1"/>
      <protection hidden="1"/>
    </xf>
    <xf numFmtId="0" fontId="42" fillId="7" borderId="8" xfId="0" applyFont="1" applyFill="1" applyBorder="1" applyAlignment="1" applyProtection="1">
      <alignment vertical="center" wrapText="1" readingOrder="1"/>
      <protection hidden="1"/>
    </xf>
    <xf numFmtId="0" fontId="42" fillId="7" borderId="9" xfId="0" applyFont="1" applyFill="1" applyBorder="1" applyAlignment="1" applyProtection="1">
      <alignment vertical="center" wrapText="1" readingOrder="1"/>
      <protection hidden="1"/>
    </xf>
    <xf numFmtId="0" fontId="42" fillId="7" borderId="10" xfId="0" applyFont="1" applyFill="1" applyBorder="1" applyAlignment="1" applyProtection="1">
      <alignment vertical="center" wrapText="1" readingOrder="1"/>
      <protection hidden="1"/>
    </xf>
    <xf numFmtId="0" fontId="42" fillId="7" borderId="2" xfId="0" applyFont="1" applyFill="1" applyBorder="1" applyAlignment="1" applyProtection="1">
      <alignment vertical="center" wrapText="1" readingOrder="1"/>
      <protection hidden="1"/>
    </xf>
    <xf numFmtId="0" fontId="42" fillId="7" borderId="0" xfId="0" applyFont="1" applyFill="1" applyAlignment="1" applyProtection="1">
      <alignment vertical="center" wrapText="1" readingOrder="1"/>
      <protection hidden="1"/>
    </xf>
    <xf numFmtId="0" fontId="42" fillId="7" borderId="3" xfId="0" applyFont="1" applyFill="1" applyBorder="1" applyAlignment="1" applyProtection="1">
      <alignment vertical="center" wrapText="1" readingOrder="1"/>
      <protection hidden="1"/>
    </xf>
    <xf numFmtId="0" fontId="42" fillId="7" borderId="5" xfId="0" applyFont="1" applyFill="1" applyBorder="1" applyAlignment="1" applyProtection="1">
      <alignment vertical="center" wrapText="1" readingOrder="1"/>
      <protection hidden="1"/>
    </xf>
    <xf numFmtId="0" fontId="42" fillId="7" borderId="6" xfId="0" applyFont="1" applyFill="1" applyBorder="1" applyAlignment="1" applyProtection="1">
      <alignment vertical="center" wrapText="1" readingOrder="1"/>
      <protection hidden="1"/>
    </xf>
    <xf numFmtId="0" fontId="42" fillId="7" borderId="7" xfId="0" applyFont="1" applyFill="1" applyBorder="1" applyAlignment="1" applyProtection="1">
      <alignment vertical="center" wrapText="1" readingOrder="1"/>
      <protection hidden="1"/>
    </xf>
    <xf numFmtId="0" fontId="26" fillId="5" borderId="8" xfId="0" applyFont="1" applyFill="1" applyBorder="1" applyAlignment="1" applyProtection="1">
      <alignment vertical="center" wrapText="1" readingOrder="1"/>
      <protection hidden="1"/>
    </xf>
    <xf numFmtId="0" fontId="26" fillId="5" borderId="9" xfId="0" applyFont="1" applyFill="1" applyBorder="1" applyAlignment="1" applyProtection="1">
      <alignment vertical="center" wrapText="1" readingOrder="1"/>
      <protection hidden="1"/>
    </xf>
    <xf numFmtId="0" fontId="26" fillId="5" borderId="10" xfId="0" applyFont="1" applyFill="1" applyBorder="1" applyAlignment="1" applyProtection="1">
      <alignment vertical="center" wrapText="1" readingOrder="1"/>
      <protection hidden="1"/>
    </xf>
    <xf numFmtId="0" fontId="26" fillId="5" borderId="2" xfId="0" applyFont="1" applyFill="1" applyBorder="1" applyAlignment="1" applyProtection="1">
      <alignment vertical="center" wrapText="1" readingOrder="1"/>
      <protection hidden="1"/>
    </xf>
    <xf numFmtId="0" fontId="26" fillId="5" borderId="0" xfId="0" applyFont="1" applyFill="1" applyAlignment="1" applyProtection="1">
      <alignment vertical="center" wrapText="1" readingOrder="1"/>
      <protection hidden="1"/>
    </xf>
    <xf numFmtId="0" fontId="26" fillId="5" borderId="3" xfId="0" applyFont="1" applyFill="1" applyBorder="1" applyAlignment="1" applyProtection="1">
      <alignment vertical="center" wrapText="1" readingOrder="1"/>
      <protection hidden="1"/>
    </xf>
    <xf numFmtId="0" fontId="26" fillId="5" borderId="5" xfId="0" applyFont="1" applyFill="1" applyBorder="1" applyAlignment="1" applyProtection="1">
      <alignment vertical="center" wrapText="1" readingOrder="1"/>
      <protection hidden="1"/>
    </xf>
    <xf numFmtId="0" fontId="26" fillId="5" borderId="6" xfId="0" applyFont="1" applyFill="1" applyBorder="1" applyAlignment="1" applyProtection="1">
      <alignment vertical="center" wrapText="1" readingOrder="1"/>
      <protection hidden="1"/>
    </xf>
    <xf numFmtId="0" fontId="26" fillId="5" borderId="7" xfId="0" applyFont="1" applyFill="1" applyBorder="1" applyAlignment="1" applyProtection="1">
      <alignment vertical="center" wrapText="1" readingOrder="1"/>
      <protection hidden="1"/>
    </xf>
    <xf numFmtId="0" fontId="26" fillId="6" borderId="8" xfId="0" applyFont="1" applyFill="1" applyBorder="1" applyAlignment="1" applyProtection="1">
      <alignment vertical="center" wrapText="1" readingOrder="1"/>
      <protection hidden="1"/>
    </xf>
    <xf numFmtId="0" fontId="26" fillId="6" borderId="9" xfId="0" applyFont="1" applyFill="1" applyBorder="1" applyAlignment="1" applyProtection="1">
      <alignment vertical="center" wrapText="1" readingOrder="1"/>
      <protection hidden="1"/>
    </xf>
    <xf numFmtId="0" fontId="26" fillId="6" borderId="10" xfId="0" applyFont="1" applyFill="1" applyBorder="1" applyAlignment="1" applyProtection="1">
      <alignment vertical="center" wrapText="1" readingOrder="1"/>
      <protection hidden="1"/>
    </xf>
    <xf numFmtId="0" fontId="26" fillId="6" borderId="2" xfId="0" applyFont="1" applyFill="1" applyBorder="1" applyAlignment="1" applyProtection="1">
      <alignment vertical="center" wrapText="1" readingOrder="1"/>
      <protection hidden="1"/>
    </xf>
    <xf numFmtId="0" fontId="26" fillId="6" borderId="0" xfId="0" applyFont="1" applyFill="1" applyAlignment="1" applyProtection="1">
      <alignment vertical="center" wrapText="1" readingOrder="1"/>
      <protection hidden="1"/>
    </xf>
    <xf numFmtId="0" fontId="26" fillId="6" borderId="3" xfId="0" applyFont="1" applyFill="1" applyBorder="1" applyAlignment="1" applyProtection="1">
      <alignment vertical="center" wrapText="1" readingOrder="1"/>
      <protection hidden="1"/>
    </xf>
    <xf numFmtId="0" fontId="26" fillId="6" borderId="5" xfId="0" applyFont="1" applyFill="1" applyBorder="1" applyAlignment="1" applyProtection="1">
      <alignment vertical="center" wrapText="1" readingOrder="1"/>
      <protection hidden="1"/>
    </xf>
    <xf numFmtId="0" fontId="26" fillId="6" borderId="6" xfId="0" applyFont="1" applyFill="1" applyBorder="1" applyAlignment="1" applyProtection="1">
      <alignment vertical="center" wrapText="1" readingOrder="1"/>
      <protection hidden="1"/>
    </xf>
    <xf numFmtId="0" fontId="26" fillId="6" borderId="7" xfId="0" applyFont="1" applyFill="1" applyBorder="1" applyAlignment="1" applyProtection="1">
      <alignment vertical="center" wrapText="1" readingOrder="1"/>
      <protection hidden="1"/>
    </xf>
    <xf numFmtId="0" fontId="32" fillId="7" borderId="11" xfId="0" applyFont="1" applyFill="1" applyBorder="1" applyAlignment="1">
      <alignment horizontal="center" vertical="center" wrapText="1" readingOrder="1"/>
    </xf>
    <xf numFmtId="0" fontId="32" fillId="7" borderId="12" xfId="0" applyFont="1" applyFill="1" applyBorder="1" applyAlignment="1">
      <alignment horizontal="center" vertical="center" wrapText="1" readingOrder="1"/>
    </xf>
    <xf numFmtId="0" fontId="32" fillId="7" borderId="13" xfId="0" applyFont="1" applyFill="1" applyBorder="1" applyAlignment="1">
      <alignment horizontal="center" vertical="center" wrapText="1" readingOrder="1"/>
    </xf>
    <xf numFmtId="0" fontId="32" fillId="7" borderId="0" xfId="0" applyFont="1" applyFill="1" applyAlignment="1">
      <alignment horizontal="center" vertical="center" wrapText="1" readingOrder="1"/>
    </xf>
    <xf numFmtId="0" fontId="33" fillId="6" borderId="11" xfId="0" applyFont="1" applyFill="1" applyBorder="1" applyAlignment="1">
      <alignment horizontal="center" vertical="center" wrapText="1" readingOrder="1"/>
    </xf>
    <xf numFmtId="0" fontId="33" fillId="6" borderId="12" xfId="0" applyFont="1" applyFill="1" applyBorder="1" applyAlignment="1">
      <alignment horizontal="center" vertical="center" wrapText="1" readingOrder="1"/>
    </xf>
    <xf numFmtId="0" fontId="33" fillId="6" borderId="13" xfId="0" applyFont="1" applyFill="1" applyBorder="1" applyAlignment="1">
      <alignment horizontal="center" vertical="center" wrapText="1" readingOrder="1"/>
    </xf>
    <xf numFmtId="0" fontId="33" fillId="6" borderId="0" xfId="0" applyFont="1" applyFill="1" applyAlignment="1">
      <alignment horizontal="center" vertical="center" wrapText="1" readingOrder="1"/>
    </xf>
    <xf numFmtId="0" fontId="33" fillId="6" borderId="14" xfId="0" applyFont="1" applyFill="1" applyBorder="1" applyAlignment="1">
      <alignment horizontal="center" vertical="center" wrapText="1" readingOrder="1"/>
    </xf>
    <xf numFmtId="0" fontId="33" fillId="6" borderId="15" xfId="0" applyFont="1" applyFill="1" applyBorder="1" applyAlignment="1">
      <alignment horizontal="center" vertical="center" wrapText="1" readingOrder="1"/>
    </xf>
    <xf numFmtId="0" fontId="33" fillId="5" borderId="11" xfId="0" applyFont="1" applyFill="1" applyBorder="1" applyAlignment="1">
      <alignment horizontal="center" vertical="center" wrapText="1" readingOrder="1"/>
    </xf>
    <xf numFmtId="0" fontId="33" fillId="5" borderId="12" xfId="0" applyFont="1" applyFill="1" applyBorder="1" applyAlignment="1">
      <alignment horizontal="center" vertical="center" wrapText="1" readingOrder="1"/>
    </xf>
    <xf numFmtId="0" fontId="33" fillId="5" borderId="13" xfId="0" applyFont="1" applyFill="1" applyBorder="1" applyAlignment="1">
      <alignment horizontal="center" vertical="center" wrapText="1" readingOrder="1"/>
    </xf>
    <xf numFmtId="0" fontId="33" fillId="5" borderId="0" xfId="0" applyFont="1" applyFill="1" applyAlignment="1">
      <alignment horizontal="center" vertical="center" wrapText="1" readingOrder="1"/>
    </xf>
    <xf numFmtId="0" fontId="33" fillId="17" borderId="0" xfId="0" applyFont="1" applyFill="1" applyAlignment="1">
      <alignment horizontal="center" vertical="center" wrapText="1"/>
    </xf>
    <xf numFmtId="0" fontId="32" fillId="4" borderId="0" xfId="0" applyFont="1" applyFill="1" applyAlignment="1">
      <alignment horizontal="center" vertical="center" wrapText="1" readingOrder="1"/>
    </xf>
    <xf numFmtId="0" fontId="32" fillId="4" borderId="0" xfId="0" applyFont="1" applyFill="1" applyAlignment="1">
      <alignment horizontal="center" vertical="center" textRotation="90" wrapText="1" readingOrder="1"/>
    </xf>
    <xf numFmtId="0" fontId="32" fillId="4" borderId="3" xfId="0" applyFont="1" applyFill="1" applyBorder="1" applyAlignment="1">
      <alignment horizontal="center" vertical="center" textRotation="90" wrapText="1" readingOrder="1"/>
    </xf>
    <xf numFmtId="0" fontId="31" fillId="0" borderId="10"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0" xfId="0" applyFont="1" applyAlignment="1">
      <alignment horizontal="center" vertical="center" wrapText="1"/>
    </xf>
    <xf numFmtId="0" fontId="31" fillId="0" borderId="3"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4" fillId="2" borderId="0" xfId="0" applyFont="1" applyFill="1" applyAlignment="1">
      <alignment horizontal="center" vertical="center"/>
    </xf>
    <xf numFmtId="0" fontId="34" fillId="0" borderId="0" xfId="0" applyFont="1" applyAlignment="1">
      <alignment horizontal="center"/>
    </xf>
    <xf numFmtId="0" fontId="42" fillId="8" borderId="8" xfId="0" applyFont="1" applyFill="1" applyBorder="1" applyAlignment="1" applyProtection="1">
      <alignment horizontal="left" vertical="center" wrapText="1" readingOrder="1"/>
      <protection hidden="1"/>
    </xf>
    <xf numFmtId="0" fontId="42" fillId="8" borderId="9" xfId="0" applyFont="1" applyFill="1" applyBorder="1" applyAlignment="1" applyProtection="1">
      <alignment horizontal="left" vertical="center" wrapText="1" readingOrder="1"/>
      <protection hidden="1"/>
    </xf>
    <xf numFmtId="0" fontId="42" fillId="8" borderId="10" xfId="0" applyFont="1" applyFill="1" applyBorder="1" applyAlignment="1" applyProtection="1">
      <alignment horizontal="left" vertical="center" wrapText="1" readingOrder="1"/>
      <protection hidden="1"/>
    </xf>
    <xf numFmtId="0" fontId="42" fillId="8" borderId="2" xfId="0" applyFont="1" applyFill="1" applyBorder="1" applyAlignment="1" applyProtection="1">
      <alignment horizontal="left" vertical="center" wrapText="1" readingOrder="1"/>
      <protection hidden="1"/>
    </xf>
    <xf numFmtId="0" fontId="42" fillId="8" borderId="0" xfId="0" applyFont="1" applyFill="1" applyAlignment="1" applyProtection="1">
      <alignment horizontal="left" vertical="center" wrapText="1" readingOrder="1"/>
      <protection hidden="1"/>
    </xf>
    <xf numFmtId="0" fontId="42" fillId="8" borderId="3" xfId="0" applyFont="1" applyFill="1" applyBorder="1" applyAlignment="1" applyProtection="1">
      <alignment horizontal="left" vertical="center" wrapText="1" readingOrder="1"/>
      <protection hidden="1"/>
    </xf>
    <xf numFmtId="0" fontId="42" fillId="8" borderId="5" xfId="0" applyFont="1" applyFill="1" applyBorder="1" applyAlignment="1" applyProtection="1">
      <alignment horizontal="left" vertical="center" wrapText="1" readingOrder="1"/>
      <protection hidden="1"/>
    </xf>
    <xf numFmtId="0" fontId="42" fillId="8" borderId="6" xfId="0" applyFont="1" applyFill="1" applyBorder="1" applyAlignment="1" applyProtection="1">
      <alignment horizontal="left" vertical="center" wrapText="1" readingOrder="1"/>
      <protection hidden="1"/>
    </xf>
    <xf numFmtId="0" fontId="42" fillId="8" borderId="7" xfId="0" applyFont="1" applyFill="1" applyBorder="1" applyAlignment="1" applyProtection="1">
      <alignment horizontal="left" vertical="center" wrapText="1" readingOrder="1"/>
      <protection hidden="1"/>
    </xf>
    <xf numFmtId="0" fontId="42" fillId="7" borderId="8" xfId="0" applyFont="1" applyFill="1" applyBorder="1" applyAlignment="1" applyProtection="1">
      <alignment horizontal="left" vertical="center" wrapText="1" readingOrder="1"/>
      <protection hidden="1"/>
    </xf>
    <xf numFmtId="0" fontId="42" fillId="7" borderId="9" xfId="0" applyFont="1" applyFill="1" applyBorder="1" applyAlignment="1" applyProtection="1">
      <alignment horizontal="left" vertical="center" wrapText="1" readingOrder="1"/>
      <protection hidden="1"/>
    </xf>
    <xf numFmtId="0" fontId="42" fillId="7" borderId="10" xfId="0" applyFont="1" applyFill="1" applyBorder="1" applyAlignment="1" applyProtection="1">
      <alignment horizontal="left" vertical="center" wrapText="1" readingOrder="1"/>
      <protection hidden="1"/>
    </xf>
    <xf numFmtId="0" fontId="42" fillId="7" borderId="2" xfId="0" applyFont="1" applyFill="1" applyBorder="1" applyAlignment="1" applyProtection="1">
      <alignment horizontal="left" vertical="center" wrapText="1" readingOrder="1"/>
      <protection hidden="1"/>
    </xf>
    <xf numFmtId="0" fontId="42" fillId="7" borderId="0" xfId="0" applyFont="1" applyFill="1" applyAlignment="1" applyProtection="1">
      <alignment horizontal="left" vertical="center" wrapText="1" readingOrder="1"/>
      <protection hidden="1"/>
    </xf>
    <xf numFmtId="0" fontId="42" fillId="7" borderId="3" xfId="0" applyFont="1" applyFill="1" applyBorder="1" applyAlignment="1" applyProtection="1">
      <alignment horizontal="left" vertical="center" wrapText="1" readingOrder="1"/>
      <protection hidden="1"/>
    </xf>
    <xf numFmtId="0" fontId="42" fillId="7" borderId="5" xfId="0" applyFont="1" applyFill="1" applyBorder="1" applyAlignment="1" applyProtection="1">
      <alignment horizontal="left" vertical="center" wrapText="1" readingOrder="1"/>
      <protection hidden="1"/>
    </xf>
    <xf numFmtId="0" fontId="42" fillId="7" borderId="6" xfId="0" applyFont="1" applyFill="1" applyBorder="1" applyAlignment="1" applyProtection="1">
      <alignment horizontal="left" vertical="center" wrapText="1" readingOrder="1"/>
      <protection hidden="1"/>
    </xf>
    <xf numFmtId="0" fontId="42" fillId="7" borderId="7" xfId="0" applyFont="1" applyFill="1" applyBorder="1" applyAlignment="1" applyProtection="1">
      <alignment horizontal="left" vertical="center" wrapText="1" readingOrder="1"/>
      <protection hidden="1"/>
    </xf>
    <xf numFmtId="0" fontId="26" fillId="5" borderId="8" xfId="0" applyFont="1" applyFill="1" applyBorder="1" applyAlignment="1" applyProtection="1">
      <alignment horizontal="left" vertical="center" wrapText="1" readingOrder="1"/>
      <protection hidden="1"/>
    </xf>
    <xf numFmtId="0" fontId="26" fillId="5" borderId="9" xfId="0" applyFont="1" applyFill="1" applyBorder="1" applyAlignment="1" applyProtection="1">
      <alignment horizontal="left" vertical="center" wrapText="1" readingOrder="1"/>
      <protection hidden="1"/>
    </xf>
    <xf numFmtId="0" fontId="26" fillId="5" borderId="10" xfId="0" applyFont="1" applyFill="1" applyBorder="1" applyAlignment="1" applyProtection="1">
      <alignment horizontal="left" vertical="center" wrapText="1" readingOrder="1"/>
      <protection hidden="1"/>
    </xf>
    <xf numFmtId="0" fontId="26" fillId="5" borderId="2" xfId="0" applyFont="1" applyFill="1" applyBorder="1" applyAlignment="1" applyProtection="1">
      <alignment horizontal="left" vertical="center" wrapText="1" readingOrder="1"/>
      <protection hidden="1"/>
    </xf>
    <xf numFmtId="0" fontId="26" fillId="5" borderId="0" xfId="0" applyFont="1" applyFill="1" applyAlignment="1" applyProtection="1">
      <alignment horizontal="left" vertical="center" wrapText="1" readingOrder="1"/>
      <protection hidden="1"/>
    </xf>
    <xf numFmtId="0" fontId="26" fillId="5" borderId="3" xfId="0" applyFont="1" applyFill="1" applyBorder="1" applyAlignment="1" applyProtection="1">
      <alignment horizontal="left" vertical="center" wrapText="1" readingOrder="1"/>
      <protection hidden="1"/>
    </xf>
    <xf numFmtId="0" fontId="26" fillId="5" borderId="5" xfId="0" applyFont="1" applyFill="1" applyBorder="1" applyAlignment="1" applyProtection="1">
      <alignment horizontal="left" vertical="center" wrapText="1" readingOrder="1"/>
      <protection hidden="1"/>
    </xf>
    <xf numFmtId="0" fontId="26" fillId="5" borderId="6" xfId="0" applyFont="1" applyFill="1" applyBorder="1" applyAlignment="1" applyProtection="1">
      <alignment horizontal="left" vertical="center" wrapText="1" readingOrder="1"/>
      <protection hidden="1"/>
    </xf>
    <xf numFmtId="0" fontId="26" fillId="5" borderId="7" xfId="0" applyFont="1" applyFill="1" applyBorder="1" applyAlignment="1" applyProtection="1">
      <alignment horizontal="left" vertical="center" wrapText="1" readingOrder="1"/>
      <protection hidden="1"/>
    </xf>
    <xf numFmtId="0" fontId="26" fillId="6" borderId="8" xfId="0" applyFont="1" applyFill="1" applyBorder="1" applyAlignment="1" applyProtection="1">
      <alignment horizontal="left" vertical="center" wrapText="1" readingOrder="1"/>
      <protection hidden="1"/>
    </xf>
    <xf numFmtId="0" fontId="26" fillId="6" borderId="9" xfId="0" applyFont="1" applyFill="1" applyBorder="1" applyAlignment="1" applyProtection="1">
      <alignment horizontal="left" vertical="center" wrapText="1" readingOrder="1"/>
      <protection hidden="1"/>
    </xf>
    <xf numFmtId="0" fontId="26" fillId="6" borderId="10" xfId="0" applyFont="1" applyFill="1" applyBorder="1" applyAlignment="1" applyProtection="1">
      <alignment horizontal="left" vertical="center" wrapText="1" readingOrder="1"/>
      <protection hidden="1"/>
    </xf>
    <xf numFmtId="0" fontId="26" fillId="6" borderId="2" xfId="0" applyFont="1" applyFill="1" applyBorder="1" applyAlignment="1" applyProtection="1">
      <alignment horizontal="left" vertical="center" wrapText="1" readingOrder="1"/>
      <protection hidden="1"/>
    </xf>
    <xf numFmtId="0" fontId="26" fillId="6" borderId="0" xfId="0" applyFont="1" applyFill="1" applyAlignment="1" applyProtection="1">
      <alignment horizontal="left" vertical="center" wrapText="1" readingOrder="1"/>
      <protection hidden="1"/>
    </xf>
    <xf numFmtId="0" fontId="26" fillId="6" borderId="3" xfId="0" applyFont="1" applyFill="1" applyBorder="1" applyAlignment="1" applyProtection="1">
      <alignment horizontal="left" vertical="center" wrapText="1" readingOrder="1"/>
      <protection hidden="1"/>
    </xf>
    <xf numFmtId="0" fontId="26" fillId="6" borderId="5" xfId="0" applyFont="1" applyFill="1" applyBorder="1" applyAlignment="1" applyProtection="1">
      <alignment horizontal="left" vertical="center" wrapText="1" readingOrder="1"/>
      <protection hidden="1"/>
    </xf>
    <xf numFmtId="0" fontId="26" fillId="6" borderId="6" xfId="0" applyFont="1" applyFill="1" applyBorder="1" applyAlignment="1" applyProtection="1">
      <alignment horizontal="left" vertical="center" wrapText="1" readingOrder="1"/>
      <protection hidden="1"/>
    </xf>
    <xf numFmtId="0" fontId="26" fillId="6" borderId="7" xfId="0" applyFont="1" applyFill="1" applyBorder="1" applyAlignment="1" applyProtection="1">
      <alignment horizontal="left" vertical="center" wrapText="1" readingOrder="1"/>
      <protection hidden="1"/>
    </xf>
    <xf numFmtId="0" fontId="58" fillId="9" borderId="38" xfId="0" applyFont="1" applyFill="1" applyBorder="1" applyAlignment="1">
      <alignment horizontal="center" vertical="center"/>
    </xf>
    <xf numFmtId="0" fontId="58" fillId="9" borderId="39" xfId="0" applyFont="1" applyFill="1" applyBorder="1" applyAlignment="1">
      <alignment horizontal="center" vertical="center"/>
    </xf>
    <xf numFmtId="9" fontId="58" fillId="0" borderId="38" xfId="0" applyNumberFormat="1" applyFont="1" applyBorder="1" applyAlignment="1">
      <alignment horizontal="center" vertical="center"/>
    </xf>
    <xf numFmtId="9" fontId="58" fillId="0" borderId="39" xfId="0" applyNumberFormat="1" applyFont="1" applyBorder="1" applyAlignment="1">
      <alignment horizontal="center" vertical="center"/>
    </xf>
    <xf numFmtId="0" fontId="62" fillId="7" borderId="38" xfId="0" applyFont="1" applyFill="1" applyBorder="1" applyAlignment="1">
      <alignment horizontal="center" vertical="center"/>
    </xf>
    <xf numFmtId="0" fontId="62" fillId="7" borderId="39" xfId="0" applyFont="1" applyFill="1" applyBorder="1" applyAlignment="1">
      <alignment horizontal="center" vertical="center"/>
    </xf>
    <xf numFmtId="0" fontId="60" fillId="17" borderId="28" xfId="0" applyFont="1" applyFill="1" applyBorder="1" applyAlignment="1">
      <alignment horizontal="center" vertical="center" wrapText="1"/>
    </xf>
    <xf numFmtId="0" fontId="60" fillId="17" borderId="28" xfId="0" applyFont="1" applyFill="1" applyBorder="1" applyAlignment="1">
      <alignment horizontal="center" vertical="center"/>
    </xf>
    <xf numFmtId="164" fontId="62" fillId="8" borderId="38" xfId="0" applyNumberFormat="1" applyFont="1" applyFill="1" applyBorder="1" applyAlignment="1">
      <alignment horizontal="center" vertical="center"/>
    </xf>
    <xf numFmtId="164" fontId="62" fillId="8" borderId="39" xfId="0" applyNumberFormat="1" applyFont="1" applyFill="1" applyBorder="1" applyAlignment="1">
      <alignment horizontal="center" vertical="center"/>
    </xf>
    <xf numFmtId="0" fontId="62" fillId="12" borderId="38" xfId="0" applyFont="1" applyFill="1" applyBorder="1" applyAlignment="1">
      <alignment horizontal="center" vertical="center" wrapText="1"/>
    </xf>
    <xf numFmtId="0" fontId="62" fillId="12" borderId="40" xfId="0" applyFont="1" applyFill="1" applyBorder="1" applyAlignment="1">
      <alignment horizontal="center" vertical="center" wrapText="1"/>
    </xf>
    <xf numFmtId="0" fontId="62" fillId="12" borderId="39" xfId="0" applyFont="1" applyFill="1" applyBorder="1" applyAlignment="1">
      <alignment horizontal="center" vertical="center" wrapText="1"/>
    </xf>
    <xf numFmtId="0" fontId="58" fillId="0" borderId="38" xfId="0" applyFont="1" applyBorder="1" applyAlignment="1">
      <alignment horizontal="center" vertical="center" wrapText="1"/>
    </xf>
    <xf numFmtId="0" fontId="58" fillId="0" borderId="40" xfId="0" applyFont="1" applyBorder="1" applyAlignment="1">
      <alignment horizontal="center" vertical="center" wrapText="1"/>
    </xf>
    <xf numFmtId="0" fontId="58" fillId="0" borderId="39" xfId="0" applyFont="1" applyBorder="1" applyAlignment="1">
      <alignment horizontal="center" vertical="center" wrapText="1"/>
    </xf>
    <xf numFmtId="0" fontId="2" fillId="0" borderId="38" xfId="0" applyFont="1" applyBorder="1" applyAlignment="1">
      <alignment horizontal="left" vertical="center" wrapText="1"/>
    </xf>
    <xf numFmtId="0" fontId="2" fillId="0" borderId="40" xfId="0" applyFont="1" applyBorder="1" applyAlignment="1">
      <alignment horizontal="left" vertical="center" wrapText="1"/>
    </xf>
    <xf numFmtId="0" fontId="2" fillId="0" borderId="39" xfId="0" applyFont="1" applyBorder="1" applyAlignment="1">
      <alignment horizontal="left" vertical="center" wrapText="1"/>
    </xf>
    <xf numFmtId="0" fontId="60" fillId="17" borderId="41" xfId="0" applyFont="1" applyFill="1" applyBorder="1" applyAlignment="1">
      <alignment horizontal="center" vertical="center"/>
    </xf>
    <xf numFmtId="0" fontId="60" fillId="17" borderId="42" xfId="0" applyFont="1" applyFill="1" applyBorder="1" applyAlignment="1">
      <alignment horizontal="center" vertical="center"/>
    </xf>
    <xf numFmtId="0" fontId="60" fillId="17" borderId="43" xfId="0" applyFont="1" applyFill="1" applyBorder="1" applyAlignment="1">
      <alignment horizontal="center" vertical="center"/>
    </xf>
  </cellXfs>
  <cellStyles count="7">
    <cellStyle name="Énfasis5" xfId="5" builtinId="45"/>
    <cellStyle name="Hipervínculo" xfId="4" builtinId="8"/>
    <cellStyle name="Moneda" xfId="6" builtinId="4"/>
    <cellStyle name="Normal" xfId="0" builtinId="0"/>
    <cellStyle name="Normal - Style1 2" xfId="2" xr:uid="{00000000-0005-0000-0000-000004000000}"/>
    <cellStyle name="Normal 2 2" xfId="3" xr:uid="{00000000-0005-0000-0000-000005000000}"/>
    <cellStyle name="Porcentaje" xfId="1" builtinId="5"/>
  </cellStyles>
  <dxfs count="1627">
    <dxf>
      <fill>
        <patternFill>
          <bgColor rgb="FFFFFF00"/>
        </patternFill>
      </fill>
    </dxf>
    <dxf>
      <font>
        <color rgb="FF9C0006"/>
      </font>
      <fill>
        <patternFill>
          <bgColor rgb="FFFFC7CE"/>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92D050"/>
        </patternFill>
      </fill>
    </dxf>
    <dxf>
      <font>
        <color theme="0"/>
      </font>
      <fill>
        <patternFill>
          <bgColor rgb="FFE26B0A"/>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E26B0A"/>
        </patternFill>
      </fill>
    </dxf>
    <dxf>
      <fill>
        <patternFill>
          <bgColor rgb="FFFFFF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0"/>
      </font>
      <fill>
        <patternFill>
          <bgColor rgb="FFE26B0A"/>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theme="0"/>
      </font>
      <fill>
        <patternFill>
          <bgColor rgb="FFFF00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0"/>
      </font>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ill>
        <patternFill>
          <bgColor rgb="FFE26B0A"/>
        </patternFill>
      </fill>
    </dxf>
    <dxf>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ill>
        <patternFill>
          <bgColor rgb="FFE26B0A"/>
        </patternFill>
      </fill>
    </dxf>
    <dxf>
      <font>
        <color theme="0"/>
      </font>
      <fill>
        <patternFill>
          <bgColor theme="9" tint="-0.24994659260841701"/>
        </patternFill>
      </fill>
    </dxf>
    <dxf>
      <fill>
        <patternFill>
          <bgColor rgb="FFFFFF00"/>
        </patternFill>
      </fill>
    </dxf>
    <dxf>
      <font>
        <color auto="1"/>
      </font>
      <fill>
        <patternFill>
          <bgColor theme="9" tint="0.39994506668294322"/>
        </patternFill>
      </fill>
    </dxf>
    <dxf>
      <font>
        <color theme="0"/>
      </font>
      <fill>
        <patternFill>
          <bgColor rgb="FFC00000"/>
        </patternFill>
      </fill>
    </dxf>
    <dxf>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E26B0A"/>
        </patternFill>
      </fill>
    </dxf>
    <dxf>
      <fill>
        <patternFill>
          <bgColor rgb="FFFFFF00"/>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E26B0A"/>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ill>
        <patternFill>
          <bgColor rgb="FFFFFF00"/>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7030A0"/>
        </patternFill>
      </fill>
    </dxf>
    <dxf>
      <fill>
        <patternFill>
          <bgColor rgb="FFFFFF00"/>
        </patternFill>
      </fill>
    </dxf>
    <dxf>
      <fill>
        <patternFill>
          <bgColor theme="0" tint="-4.9989318521683403E-2"/>
        </patternFill>
      </fill>
    </dxf>
    <dxf>
      <font>
        <color theme="0"/>
      </font>
      <fill>
        <patternFill>
          <bgColor rgb="FFC00000"/>
        </patternFill>
      </fill>
    </dxf>
    <dxf>
      <font>
        <color theme="1"/>
      </font>
      <fill>
        <patternFill>
          <bgColor rgb="FFFFFF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0"/>
      </font>
      <fill>
        <patternFill>
          <bgColor rgb="FFC00000"/>
        </patternFill>
      </fill>
    </dxf>
    <dxf>
      <font>
        <color theme="1"/>
      </font>
      <fill>
        <patternFill>
          <bgColor rgb="FFFFFF00"/>
        </patternFill>
      </fill>
    </dxf>
    <dxf>
      <fill>
        <patternFill>
          <bgColor rgb="FF92D050"/>
        </patternFill>
      </fill>
    </dxf>
    <dxf>
      <fill>
        <patternFill>
          <bgColor rgb="FF92D050"/>
        </patternFill>
      </fill>
    </dxf>
    <dxf>
      <font>
        <color theme="0"/>
      </font>
      <fill>
        <patternFill>
          <bgColor rgb="FFC0000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1"/>
      </font>
      <fill>
        <patternFill>
          <bgColor rgb="FFFFFF00"/>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0"/>
      </font>
      <fill>
        <patternFill>
          <bgColor rgb="FFE26B0A"/>
        </patternFill>
      </fill>
    </dxf>
    <dxf>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theme="0"/>
      </font>
      <fill>
        <patternFill>
          <bgColor theme="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FFFF00"/>
        </patternFill>
      </fill>
    </dxf>
    <dxf>
      <fill>
        <patternFill>
          <bgColor rgb="FFFFFF00"/>
        </patternFill>
      </fill>
    </dxf>
    <dxf>
      <font>
        <color theme="0"/>
      </font>
      <fill>
        <patternFill>
          <bgColor theme="0"/>
        </patternFill>
      </fill>
    </dxf>
    <dxf>
      <font>
        <b/>
        <i val="0"/>
      </font>
      <fill>
        <patternFill>
          <bgColor rgb="FFFFFF0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E26B0A"/>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92D050"/>
        </patternFill>
      </fill>
    </dxf>
    <dxf>
      <fill>
        <patternFill>
          <bgColor rgb="FFFFFF00"/>
        </patternFill>
      </fill>
    </dxf>
    <dxf>
      <fill>
        <patternFill>
          <bgColor rgb="FFFFFF00"/>
        </patternFill>
      </fill>
    </dxf>
    <dxf>
      <font>
        <color theme="0"/>
      </font>
      <fill>
        <patternFill>
          <bgColor rgb="FFC00000"/>
        </patternFill>
      </fill>
    </dxf>
    <dxf>
      <fill>
        <patternFill>
          <bgColor rgb="FFE26B0A"/>
        </patternFill>
      </fill>
    </dxf>
    <dxf>
      <fill>
        <patternFill>
          <bgColor rgb="FF92D05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s>
  <tableStyles count="0" defaultTableStyle="TableStyleMedium2" defaultPivotStyle="PivotStyleLight16"/>
  <colors>
    <mruColors>
      <color rgb="FFE26B0A"/>
      <color rgb="FF123E7F"/>
      <color rgb="FFCC66FF"/>
      <color rgb="FFFF00FF"/>
      <color rgb="FF0F47AF"/>
      <color rgb="FF31869B"/>
      <color rgb="FF0000FF"/>
      <color rgb="FFE65B0A"/>
      <color rgb="FFE65B1A"/>
      <color rgb="FFE65B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triz Calor Residual'!A1"/><Relationship Id="rId7" Type="http://schemas.openxmlformats.org/officeDocument/2006/relationships/hyperlink" Target="#'Tabla Valoraci&#243;n controles'!&#193;rea_de_impresi&#243;n"/><Relationship Id="rId2" Type="http://schemas.openxmlformats.org/officeDocument/2006/relationships/hyperlink" Target="#'Matriz Calor Inherente'!A1"/><Relationship Id="rId1" Type="http://schemas.openxmlformats.org/officeDocument/2006/relationships/hyperlink" Target="#Intructivo!A1"/><Relationship Id="rId6" Type="http://schemas.openxmlformats.org/officeDocument/2006/relationships/hyperlink" Target="#'Tabla Impacto'!&#193;rea_de_impresi&#243;n"/><Relationship Id="rId5" Type="http://schemas.openxmlformats.org/officeDocument/2006/relationships/hyperlink" Target="#'Tabla probabilidad'!&#193;rea_de_impresi&#243;n"/><Relationship Id="rId4" Type="http://schemas.openxmlformats.org/officeDocument/2006/relationships/hyperlink" Target="#'Mapa final'!A1"/></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intranet.personeriacali.gov.co/reporte-de-riesgos"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654412</xdr:colOff>
      <xdr:row>0</xdr:row>
      <xdr:rowOff>168321</xdr:rowOff>
    </xdr:from>
    <xdr:to>
      <xdr:col>4</xdr:col>
      <xdr:colOff>352425</xdr:colOff>
      <xdr:row>7</xdr:row>
      <xdr:rowOff>157907</xdr:rowOff>
    </xdr:to>
    <xdr:sp macro="" textlink="">
      <xdr:nvSpPr>
        <xdr:cNvPr id="7" name="Rectángulo redondeado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2178412" y="168321"/>
          <a:ext cx="1222013" cy="1342136"/>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Instructivo</a:t>
          </a:r>
        </a:p>
      </xdr:txBody>
    </xdr:sp>
    <xdr:clientData/>
  </xdr:twoCellAnchor>
  <xdr:twoCellAnchor>
    <xdr:from>
      <xdr:col>2</xdr:col>
      <xdr:colOff>656795</xdr:colOff>
      <xdr:row>8</xdr:row>
      <xdr:rowOff>49113</xdr:rowOff>
    </xdr:from>
    <xdr:to>
      <xdr:col>4</xdr:col>
      <xdr:colOff>354808</xdr:colOff>
      <xdr:row>15</xdr:row>
      <xdr:rowOff>22326</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2180795" y="1592163"/>
          <a:ext cx="1222013" cy="1316238"/>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Matriz de</a:t>
          </a:r>
          <a:r>
            <a:rPr lang="es-CO" sz="1600" b="1" baseline="0"/>
            <a:t> Calor Inherente</a:t>
          </a:r>
          <a:endParaRPr lang="es-CO" sz="1600" b="1"/>
        </a:p>
      </xdr:txBody>
    </xdr:sp>
    <xdr:clientData/>
  </xdr:twoCellAnchor>
  <xdr:twoCellAnchor>
    <xdr:from>
      <xdr:col>2</xdr:col>
      <xdr:colOff>640120</xdr:colOff>
      <xdr:row>15</xdr:row>
      <xdr:rowOff>104775</xdr:rowOff>
    </xdr:from>
    <xdr:to>
      <xdr:col>4</xdr:col>
      <xdr:colOff>338133</xdr:colOff>
      <xdr:row>22</xdr:row>
      <xdr:rowOff>0</xdr:rowOff>
    </xdr:to>
    <xdr:sp macro="" textlink="">
      <xdr:nvSpPr>
        <xdr:cNvPr id="10" name="Rectángulo redondeado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2164120" y="2990850"/>
          <a:ext cx="1222013" cy="1333502"/>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Matriz de Calor Residual</a:t>
          </a:r>
        </a:p>
      </xdr:txBody>
    </xdr:sp>
    <xdr:clientData/>
  </xdr:twoCellAnchor>
  <xdr:twoCellAnchor>
    <xdr:from>
      <xdr:col>0</xdr:col>
      <xdr:colOff>78582</xdr:colOff>
      <xdr:row>0</xdr:row>
      <xdr:rowOff>171451</xdr:rowOff>
    </xdr:from>
    <xdr:to>
      <xdr:col>2</xdr:col>
      <xdr:colOff>460380</xdr:colOff>
      <xdr:row>22</xdr:row>
      <xdr:rowOff>0</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78582" y="171451"/>
          <a:ext cx="1905798" cy="4171300"/>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s-CO" sz="2800" b="1"/>
            <a:t>Mapa</a:t>
          </a:r>
          <a:r>
            <a:rPr lang="es-CO" sz="2800" b="1" baseline="0"/>
            <a:t> de Riesgos</a:t>
          </a:r>
          <a:endParaRPr lang="es-CO" sz="2800" b="1"/>
        </a:p>
      </xdr:txBody>
    </xdr:sp>
    <xdr:clientData/>
  </xdr:twoCellAnchor>
  <xdr:twoCellAnchor>
    <xdr:from>
      <xdr:col>5</xdr:col>
      <xdr:colOff>19786</xdr:colOff>
      <xdr:row>5</xdr:row>
      <xdr:rowOff>39195</xdr:rowOff>
    </xdr:from>
    <xdr:to>
      <xdr:col>5</xdr:col>
      <xdr:colOff>158331</xdr:colOff>
      <xdr:row>5</xdr:row>
      <xdr:rowOff>179108</xdr:rowOff>
    </xdr:to>
    <xdr:sp macro="" textlink="">
      <xdr:nvSpPr>
        <xdr:cNvPr id="3" name="Triángulo rectángulo 2">
          <a:extLst>
            <a:ext uri="{FF2B5EF4-FFF2-40B4-BE49-F238E27FC236}">
              <a16:creationId xmlns:a16="http://schemas.microsoft.com/office/drawing/2014/main" id="{00000000-0008-0000-0000-000003000000}"/>
            </a:ext>
          </a:extLst>
        </xdr:cNvPr>
        <xdr:cNvSpPr/>
      </xdr:nvSpPr>
      <xdr:spPr>
        <a:xfrm>
          <a:off x="3829786" y="999633"/>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8" name="Triángulo rectángulo 7">
          <a:extLst>
            <a:ext uri="{FF2B5EF4-FFF2-40B4-BE49-F238E27FC236}">
              <a16:creationId xmlns:a16="http://schemas.microsoft.com/office/drawing/2014/main" id="{00000000-0008-0000-0000-000008000000}"/>
            </a:ext>
          </a:extLst>
        </xdr:cNvPr>
        <xdr:cNvSpPr/>
      </xdr:nvSpPr>
      <xdr:spPr>
        <a:xfrm>
          <a:off x="3827964" y="614532"/>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1</xdr:row>
      <xdr:rowOff>35094</xdr:rowOff>
    </xdr:from>
    <xdr:to>
      <xdr:col>5</xdr:col>
      <xdr:colOff>156509</xdr:colOff>
      <xdr:row>1</xdr:row>
      <xdr:rowOff>175007</xdr:rowOff>
    </xdr:to>
    <xdr:sp macro="" textlink="">
      <xdr:nvSpPr>
        <xdr:cNvPr id="11" name="Triángulo rectángulo 10">
          <a:extLst>
            <a:ext uri="{FF2B5EF4-FFF2-40B4-BE49-F238E27FC236}">
              <a16:creationId xmlns:a16="http://schemas.microsoft.com/office/drawing/2014/main" id="{00000000-0008-0000-0000-00000B000000}"/>
            </a:ext>
          </a:extLst>
        </xdr:cNvPr>
        <xdr:cNvSpPr/>
      </xdr:nvSpPr>
      <xdr:spPr>
        <a:xfrm>
          <a:off x="3827964" y="233532"/>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4</xdr:col>
      <xdr:colOff>504825</xdr:colOff>
      <xdr:row>13</xdr:row>
      <xdr:rowOff>57149</xdr:rowOff>
    </xdr:from>
    <xdr:to>
      <xdr:col>5</xdr:col>
      <xdr:colOff>971551</xdr:colOff>
      <xdr:row>16</xdr:row>
      <xdr:rowOff>9525</xdr:rowOff>
    </xdr:to>
    <xdr:sp macro="" textlink="">
      <xdr:nvSpPr>
        <xdr:cNvPr id="4" name="Rectángulo: esquinas redondeadas 3">
          <a:hlinkClick xmlns:r="http://schemas.openxmlformats.org/officeDocument/2006/relationships" r:id="rId5"/>
          <a:extLst>
            <a:ext uri="{FF2B5EF4-FFF2-40B4-BE49-F238E27FC236}">
              <a16:creationId xmlns:a16="http://schemas.microsoft.com/office/drawing/2014/main" id="{00000000-0008-0000-0000-000004000000}"/>
            </a:ext>
          </a:extLst>
        </xdr:cNvPr>
        <xdr:cNvSpPr/>
      </xdr:nvSpPr>
      <xdr:spPr>
        <a:xfrm>
          <a:off x="3552825" y="2562224"/>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Probabilidad</a:t>
          </a:r>
        </a:p>
      </xdr:txBody>
    </xdr:sp>
    <xdr:clientData/>
  </xdr:twoCellAnchor>
  <xdr:twoCellAnchor>
    <xdr:from>
      <xdr:col>4</xdr:col>
      <xdr:colOff>514350</xdr:colOff>
      <xdr:row>16</xdr:row>
      <xdr:rowOff>114300</xdr:rowOff>
    </xdr:from>
    <xdr:to>
      <xdr:col>5</xdr:col>
      <xdr:colOff>981076</xdr:colOff>
      <xdr:row>19</xdr:row>
      <xdr:rowOff>66676</xdr:rowOff>
    </xdr:to>
    <xdr:sp macro="" textlink="">
      <xdr:nvSpPr>
        <xdr:cNvPr id="24" name="Rectángulo: esquinas redondeadas 23">
          <a:hlinkClick xmlns:r="http://schemas.openxmlformats.org/officeDocument/2006/relationships" r:id="rId6"/>
          <a:extLst>
            <a:ext uri="{FF2B5EF4-FFF2-40B4-BE49-F238E27FC236}">
              <a16:creationId xmlns:a16="http://schemas.microsoft.com/office/drawing/2014/main" id="{00000000-0008-0000-0000-000018000000}"/>
            </a:ext>
          </a:extLst>
        </xdr:cNvPr>
        <xdr:cNvSpPr/>
      </xdr:nvSpPr>
      <xdr:spPr>
        <a:xfrm>
          <a:off x="3562350" y="3190875"/>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Impacto</a:t>
          </a:r>
        </a:p>
      </xdr:txBody>
    </xdr:sp>
    <xdr:clientData/>
  </xdr:twoCellAnchor>
  <xdr:twoCellAnchor>
    <xdr:from>
      <xdr:col>4</xdr:col>
      <xdr:colOff>514350</xdr:colOff>
      <xdr:row>19</xdr:row>
      <xdr:rowOff>161925</xdr:rowOff>
    </xdr:from>
    <xdr:to>
      <xdr:col>5</xdr:col>
      <xdr:colOff>981076</xdr:colOff>
      <xdr:row>22</xdr:row>
      <xdr:rowOff>0</xdr:rowOff>
    </xdr:to>
    <xdr:sp macro="" textlink="">
      <xdr:nvSpPr>
        <xdr:cNvPr id="25" name="Rectángulo: esquinas redondeadas 24">
          <a:hlinkClick xmlns:r="http://schemas.openxmlformats.org/officeDocument/2006/relationships" r:id="rId7"/>
          <a:extLst>
            <a:ext uri="{FF2B5EF4-FFF2-40B4-BE49-F238E27FC236}">
              <a16:creationId xmlns:a16="http://schemas.microsoft.com/office/drawing/2014/main" id="{00000000-0008-0000-0000-000019000000}"/>
            </a:ext>
          </a:extLst>
        </xdr:cNvPr>
        <xdr:cNvSpPr/>
      </xdr:nvSpPr>
      <xdr:spPr>
        <a:xfrm>
          <a:off x="3562350" y="3810000"/>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Valoración de Controles</a:t>
          </a:r>
        </a:p>
      </xdr:txBody>
    </xdr:sp>
    <xdr:clientData/>
  </xdr:twoCellAnchor>
  <xdr:twoCellAnchor>
    <xdr:from>
      <xdr:col>5</xdr:col>
      <xdr:colOff>19786</xdr:colOff>
      <xdr:row>1</xdr:row>
      <xdr:rowOff>31257</xdr:rowOff>
    </xdr:from>
    <xdr:to>
      <xdr:col>5</xdr:col>
      <xdr:colOff>158331</xdr:colOff>
      <xdr:row>1</xdr:row>
      <xdr:rowOff>171170</xdr:rowOff>
    </xdr:to>
    <xdr:sp macro="" textlink="">
      <xdr:nvSpPr>
        <xdr:cNvPr id="17" name="Triángulo rectángulo 16">
          <a:extLst>
            <a:ext uri="{FF2B5EF4-FFF2-40B4-BE49-F238E27FC236}">
              <a16:creationId xmlns:a16="http://schemas.microsoft.com/office/drawing/2014/main" id="{00000000-0008-0000-0000-000011000000}"/>
            </a:ext>
          </a:extLst>
        </xdr:cNvPr>
        <xdr:cNvSpPr/>
      </xdr:nvSpPr>
      <xdr:spPr>
        <a:xfrm>
          <a:off x="3829786" y="229695"/>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18" name="Triángulo rectángulo 17">
          <a:extLst>
            <a:ext uri="{FF2B5EF4-FFF2-40B4-BE49-F238E27FC236}">
              <a16:creationId xmlns:a16="http://schemas.microsoft.com/office/drawing/2014/main" id="{00000000-0008-0000-0000-000012000000}"/>
            </a:ext>
          </a:extLst>
        </xdr:cNvPr>
        <xdr:cNvSpPr/>
      </xdr:nvSpPr>
      <xdr:spPr>
        <a:xfrm>
          <a:off x="5885364" y="27306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19" name="Triángulo rectángulo 18">
          <a:extLst>
            <a:ext uri="{FF2B5EF4-FFF2-40B4-BE49-F238E27FC236}">
              <a16:creationId xmlns:a16="http://schemas.microsoft.com/office/drawing/2014/main" id="{00000000-0008-0000-0000-000013000000}"/>
            </a:ext>
          </a:extLst>
        </xdr:cNvPr>
        <xdr:cNvSpPr/>
      </xdr:nvSpPr>
      <xdr:spPr>
        <a:xfrm>
          <a:off x="5885364" y="1959144"/>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20" name="Triángulo rectángulo 19">
          <a:extLst>
            <a:ext uri="{FF2B5EF4-FFF2-40B4-BE49-F238E27FC236}">
              <a16:creationId xmlns:a16="http://schemas.microsoft.com/office/drawing/2014/main" id="{00000000-0008-0000-0000-000014000000}"/>
            </a:ext>
          </a:extLst>
        </xdr:cNvPr>
        <xdr:cNvSpPr/>
      </xdr:nvSpPr>
      <xdr:spPr>
        <a:xfrm>
          <a:off x="5885364" y="27306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19786</xdr:colOff>
      <xdr:row>3</xdr:row>
      <xdr:rowOff>31257</xdr:rowOff>
    </xdr:from>
    <xdr:to>
      <xdr:col>5</xdr:col>
      <xdr:colOff>158331</xdr:colOff>
      <xdr:row>3</xdr:row>
      <xdr:rowOff>171170</xdr:rowOff>
    </xdr:to>
    <xdr:sp macro="" textlink="">
      <xdr:nvSpPr>
        <xdr:cNvPr id="27" name="Triángulo rectángulo 26">
          <a:extLst>
            <a:ext uri="{FF2B5EF4-FFF2-40B4-BE49-F238E27FC236}">
              <a16:creationId xmlns:a16="http://schemas.microsoft.com/office/drawing/2014/main" id="{00000000-0008-0000-0000-00001B000000}"/>
            </a:ext>
          </a:extLst>
        </xdr:cNvPr>
        <xdr:cNvSpPr/>
      </xdr:nvSpPr>
      <xdr:spPr>
        <a:xfrm>
          <a:off x="3829786" y="610695"/>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27156</xdr:rowOff>
    </xdr:from>
    <xdr:to>
      <xdr:col>5</xdr:col>
      <xdr:colOff>156509</xdr:colOff>
      <xdr:row>3</xdr:row>
      <xdr:rowOff>167069</xdr:rowOff>
    </xdr:to>
    <xdr:sp macro="" textlink="">
      <xdr:nvSpPr>
        <xdr:cNvPr id="28" name="Triángulo rectángulo 27">
          <a:extLst>
            <a:ext uri="{FF2B5EF4-FFF2-40B4-BE49-F238E27FC236}">
              <a16:creationId xmlns:a16="http://schemas.microsoft.com/office/drawing/2014/main" id="{00000000-0008-0000-0000-00001C000000}"/>
            </a:ext>
          </a:extLst>
        </xdr:cNvPr>
        <xdr:cNvSpPr/>
      </xdr:nvSpPr>
      <xdr:spPr>
        <a:xfrm>
          <a:off x="3827964" y="606594"/>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29" name="Triángulo rectángulo 28">
          <a:extLst>
            <a:ext uri="{FF2B5EF4-FFF2-40B4-BE49-F238E27FC236}">
              <a16:creationId xmlns:a16="http://schemas.microsoft.com/office/drawing/2014/main" id="{00000000-0008-0000-0000-00001D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30" name="Triángulo rectángulo 29">
          <a:extLst>
            <a:ext uri="{FF2B5EF4-FFF2-40B4-BE49-F238E27FC236}">
              <a16:creationId xmlns:a16="http://schemas.microsoft.com/office/drawing/2014/main" id="{00000000-0008-0000-0000-00001E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31" name="Triángulo rectángulo 30">
          <a:extLst>
            <a:ext uri="{FF2B5EF4-FFF2-40B4-BE49-F238E27FC236}">
              <a16:creationId xmlns:a16="http://schemas.microsoft.com/office/drawing/2014/main" id="{00000000-0008-0000-0000-00001F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302559</xdr:colOff>
      <xdr:row>23</xdr:row>
      <xdr:rowOff>179293</xdr:rowOff>
    </xdr:from>
    <xdr:to>
      <xdr:col>13</xdr:col>
      <xdr:colOff>875649</xdr:colOff>
      <xdr:row>32</xdr:row>
      <xdr:rowOff>140378</xdr:rowOff>
    </xdr:to>
    <xdr:pic>
      <xdr:nvPicPr>
        <xdr:cNvPr id="4" name="Imagen 3">
          <a:extLst>
            <a:ext uri="{FF2B5EF4-FFF2-40B4-BE49-F238E27FC236}">
              <a16:creationId xmlns:a16="http://schemas.microsoft.com/office/drawing/2014/main" id="{9A2D8C3B-50E5-116F-3EF3-1AA959A714A5}"/>
            </a:ext>
          </a:extLst>
        </xdr:cNvPr>
        <xdr:cNvPicPr>
          <a:picLocks noChangeAspect="1"/>
        </xdr:cNvPicPr>
      </xdr:nvPicPr>
      <xdr:blipFill>
        <a:blip xmlns:r="http://schemas.openxmlformats.org/officeDocument/2006/relationships" r:embed="rId1"/>
        <a:stretch>
          <a:fillRect/>
        </a:stretch>
      </xdr:blipFill>
      <xdr:spPr>
        <a:xfrm>
          <a:off x="14814177" y="4571999"/>
          <a:ext cx="2849402" cy="1731614"/>
        </a:xfrm>
        <a:prstGeom prst="rect">
          <a:avLst/>
        </a:prstGeom>
      </xdr:spPr>
    </xdr:pic>
    <xdr:clientData/>
  </xdr:twoCellAnchor>
  <xdr:twoCellAnchor editAs="oneCell">
    <xdr:from>
      <xdr:col>10</xdr:col>
      <xdr:colOff>425824</xdr:colOff>
      <xdr:row>32</xdr:row>
      <xdr:rowOff>223769</xdr:rowOff>
    </xdr:from>
    <xdr:to>
      <xdr:col>14</xdr:col>
      <xdr:colOff>96822</xdr:colOff>
      <xdr:row>42</xdr:row>
      <xdr:rowOff>4971</xdr:rowOff>
    </xdr:to>
    <xdr:pic>
      <xdr:nvPicPr>
        <xdr:cNvPr id="3" name="Imagen 2">
          <a:extLst>
            <a:ext uri="{FF2B5EF4-FFF2-40B4-BE49-F238E27FC236}">
              <a16:creationId xmlns:a16="http://schemas.microsoft.com/office/drawing/2014/main" id="{CCC69F80-FCE1-4099-B460-5245345F70C1}"/>
            </a:ext>
          </a:extLst>
        </xdr:cNvPr>
        <xdr:cNvPicPr>
          <a:picLocks noChangeAspect="1"/>
        </xdr:cNvPicPr>
      </xdr:nvPicPr>
      <xdr:blipFill>
        <a:blip xmlns:r="http://schemas.openxmlformats.org/officeDocument/2006/relationships" r:embed="rId2"/>
        <a:stretch>
          <a:fillRect/>
        </a:stretch>
      </xdr:blipFill>
      <xdr:spPr>
        <a:xfrm>
          <a:off x="16674353" y="6387004"/>
          <a:ext cx="3477123" cy="2022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590550</xdr:colOff>
      <xdr:row>2</xdr:row>
      <xdr:rowOff>723900</xdr:rowOff>
    </xdr:from>
    <xdr:to>
      <xdr:col>30</xdr:col>
      <xdr:colOff>285750</xdr:colOff>
      <xdr:row>2</xdr:row>
      <xdr:rowOff>3409950</xdr:rowOff>
    </xdr:to>
    <xdr:sp macro="" textlink="">
      <xdr:nvSpPr>
        <xdr:cNvPr id="2" name="Rectángulo: esquinas redondeadas 1">
          <a:extLst>
            <a:ext uri="{FF2B5EF4-FFF2-40B4-BE49-F238E27FC236}">
              <a16:creationId xmlns:a16="http://schemas.microsoft.com/office/drawing/2014/main" id="{C0915FD8-A9BD-2BEF-D686-144616F990E3}"/>
            </a:ext>
          </a:extLst>
        </xdr:cNvPr>
        <xdr:cNvSpPr/>
      </xdr:nvSpPr>
      <xdr:spPr>
        <a:xfrm>
          <a:off x="16402050" y="1104900"/>
          <a:ext cx="5791200" cy="2686050"/>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2400">
              <a:latin typeface="Arial" panose="020B0604020202020204" pitchFamily="34" charset="0"/>
              <a:cs typeface="Arial" panose="020B0604020202020204" pitchFamily="34" charset="0"/>
            </a:rPr>
            <a:t>ojo</a:t>
          </a:r>
          <a:r>
            <a:rPr lang="es-CO" sz="2400" baseline="0">
              <a:latin typeface="Arial" panose="020B0604020202020204" pitchFamily="34" charset="0"/>
              <a:cs typeface="Arial" panose="020B0604020202020204" pitchFamily="34" charset="0"/>
            </a:rPr>
            <a:t> !!! </a:t>
          </a:r>
        </a:p>
        <a:p>
          <a:pPr algn="ctr"/>
          <a:endParaRPr lang="es-CO" sz="2400" baseline="0">
            <a:latin typeface="Arial" panose="020B0604020202020204" pitchFamily="34" charset="0"/>
            <a:cs typeface="Arial" panose="020B0604020202020204" pitchFamily="34" charset="0"/>
          </a:endParaRPr>
        </a:p>
        <a:p>
          <a:pPr algn="ctr"/>
          <a:r>
            <a:rPr lang="es-CO" sz="2400" baseline="0">
              <a:latin typeface="Arial" panose="020B0604020202020204" pitchFamily="34" charset="0"/>
              <a:cs typeface="Arial" panose="020B0604020202020204" pitchFamily="34" charset="0"/>
            </a:rPr>
            <a:t>Se debe ajustar redacción conforme guía versión 7.0</a:t>
          </a:r>
        </a:p>
        <a:p>
          <a:pPr algn="ctr"/>
          <a:endParaRPr lang="es-CO" sz="2400" baseline="0">
            <a:latin typeface="Arial" panose="020B0604020202020204" pitchFamily="34" charset="0"/>
            <a:cs typeface="Arial" panose="020B0604020202020204" pitchFamily="34" charset="0"/>
          </a:endParaRPr>
        </a:p>
        <a:p>
          <a:pPr algn="ctr"/>
          <a:r>
            <a:rPr lang="es-CO" sz="2400" baseline="0">
              <a:latin typeface="Arial" panose="020B0604020202020204" pitchFamily="34" charset="0"/>
              <a:cs typeface="Arial" panose="020B0604020202020204" pitchFamily="34" charset="0"/>
            </a:rPr>
            <a:t>Att: Luz Adriana  Mayo 19 2026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46</xdr:col>
      <xdr:colOff>489857</xdr:colOff>
      <xdr:row>7</xdr:row>
      <xdr:rowOff>121952</xdr:rowOff>
    </xdr:from>
    <xdr:to>
      <xdr:col>48</xdr:col>
      <xdr:colOff>884464</xdr:colOff>
      <xdr:row>7</xdr:row>
      <xdr:rowOff>557381</xdr:rowOff>
    </xdr:to>
    <xdr:sp macro="" textlink="">
      <xdr:nvSpPr>
        <xdr:cNvPr id="8" name="Rectángulo: esquinas redondeadas 7">
          <a:hlinkClick xmlns:r="http://schemas.openxmlformats.org/officeDocument/2006/relationships" r:id="rId1"/>
          <a:extLst>
            <a:ext uri="{FF2B5EF4-FFF2-40B4-BE49-F238E27FC236}">
              <a16:creationId xmlns:a16="http://schemas.microsoft.com/office/drawing/2014/main" id="{91F0CFF1-63E6-4436-BB34-221706C71A2D}"/>
            </a:ext>
          </a:extLst>
        </xdr:cNvPr>
        <xdr:cNvSpPr/>
      </xdr:nvSpPr>
      <xdr:spPr>
        <a:xfrm>
          <a:off x="49804197" y="2907565"/>
          <a:ext cx="3162248" cy="43542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s-CO" sz="2000" b="1" u="none"/>
            <a:t>MONITOREO</a:t>
          </a:r>
          <a:r>
            <a:rPr lang="es-CO" sz="2000" b="1" u="none" baseline="0"/>
            <a:t> DE RIESGOS</a:t>
          </a:r>
          <a:endParaRPr lang="es-CO" sz="2000" b="1" u="none"/>
        </a:p>
      </xdr:txBody>
    </xdr:sp>
    <xdr:clientData/>
  </xdr:twoCellAnchor>
  <xdr:twoCellAnchor editAs="oneCell">
    <xdr:from>
      <xdr:col>8</xdr:col>
      <xdr:colOff>737764</xdr:colOff>
      <xdr:row>2</xdr:row>
      <xdr:rowOff>10763</xdr:rowOff>
    </xdr:from>
    <xdr:to>
      <xdr:col>10</xdr:col>
      <xdr:colOff>1086840</xdr:colOff>
      <xdr:row>5</xdr:row>
      <xdr:rowOff>28864</xdr:rowOff>
    </xdr:to>
    <xdr:pic>
      <xdr:nvPicPr>
        <xdr:cNvPr id="2" name="Imagen 1">
          <a:extLst>
            <a:ext uri="{FF2B5EF4-FFF2-40B4-BE49-F238E27FC236}">
              <a16:creationId xmlns:a16="http://schemas.microsoft.com/office/drawing/2014/main" id="{74976BC3-F38E-C2AE-3816-D76A16CC56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5946" y="414854"/>
          <a:ext cx="4043621" cy="149014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42"/>
  <sheetViews>
    <sheetView showGridLines="0" showRowColHeaders="0" zoomScaleNormal="100" workbookViewId="0"/>
  </sheetViews>
  <sheetFormatPr baseColWidth="10" defaultColWidth="0" defaultRowHeight="15.75" zeroHeight="1" x14ac:dyDescent="0.25"/>
  <cols>
    <col min="1" max="5" width="11.42578125" style="3" customWidth="1"/>
    <col min="6" max="6" width="15.42578125" style="20" customWidth="1"/>
    <col min="7" max="7" width="4" style="3" customWidth="1"/>
    <col min="8" max="11" width="11.42578125" style="3" customWidth="1"/>
    <col min="12" max="12" width="4.42578125" style="3" customWidth="1"/>
    <col min="13" max="15" width="11.42578125" style="3" customWidth="1"/>
    <col min="16" max="17" width="4.42578125" style="3" customWidth="1"/>
    <col min="18" max="18" width="18.5703125" style="3" customWidth="1"/>
    <col min="19" max="19" width="1.85546875" style="3" customWidth="1"/>
    <col min="20" max="21" width="11.42578125" style="3" hidden="1" customWidth="1"/>
    <col min="22" max="23" width="4.42578125" style="3" hidden="1" customWidth="1"/>
    <col min="24" max="16384" width="11.42578125" style="3" hidden="1"/>
  </cols>
  <sheetData>
    <row r="1" spans="6:21" ht="15.75" customHeight="1" x14ac:dyDescent="0.25">
      <c r="F1" s="198" t="s">
        <v>75</v>
      </c>
      <c r="G1" s="7"/>
      <c r="H1" s="8"/>
      <c r="I1" s="8"/>
      <c r="J1" s="8"/>
      <c r="K1" s="8"/>
      <c r="L1" s="8"/>
      <c r="M1" s="8"/>
      <c r="N1" s="8"/>
      <c r="O1" s="8"/>
      <c r="P1" s="8"/>
      <c r="Q1" s="8"/>
      <c r="R1" s="9"/>
      <c r="S1" s="9"/>
    </row>
    <row r="2" spans="6:21" ht="15" customHeight="1" thickBot="1" x14ac:dyDescent="0.3">
      <c r="F2" s="199"/>
      <c r="G2" s="10"/>
      <c r="H2" s="11"/>
      <c r="I2" s="11"/>
      <c r="J2" s="11"/>
      <c r="K2" s="11"/>
      <c r="L2" s="11"/>
      <c r="M2" s="11"/>
      <c r="N2" s="11"/>
      <c r="O2" s="11"/>
      <c r="P2"/>
      <c r="Q2"/>
      <c r="R2" s="12"/>
      <c r="S2" s="12"/>
    </row>
    <row r="3" spans="6:21" ht="15" customHeight="1" x14ac:dyDescent="0.25">
      <c r="F3" s="198" t="s">
        <v>70</v>
      </c>
      <c r="G3" s="10"/>
      <c r="H3" s="11"/>
      <c r="I3" s="11"/>
      <c r="J3" s="11"/>
      <c r="K3" s="11"/>
      <c r="L3" s="11"/>
      <c r="M3" s="11"/>
      <c r="N3" s="11"/>
      <c r="O3" s="11"/>
      <c r="P3" s="13"/>
      <c r="Q3" s="13"/>
      <c r="R3" s="14"/>
      <c r="S3" s="14"/>
      <c r="T3" s="4"/>
      <c r="U3" s="4"/>
    </row>
    <row r="4" spans="6:21" ht="15" customHeight="1" thickBot="1" x14ac:dyDescent="0.3">
      <c r="F4" s="199"/>
      <c r="G4" s="10"/>
      <c r="H4" s="11"/>
      <c r="I4" s="11"/>
      <c r="J4" s="11"/>
      <c r="K4" s="11"/>
      <c r="L4" s="11"/>
      <c r="M4" s="11"/>
      <c r="N4" s="11"/>
      <c r="O4" s="11"/>
      <c r="P4" s="13"/>
      <c r="Q4" s="13"/>
      <c r="R4" s="14"/>
      <c r="S4" s="14"/>
      <c r="T4" s="4"/>
      <c r="U4" s="4"/>
    </row>
    <row r="5" spans="6:21" ht="15" customHeight="1" x14ac:dyDescent="0.25">
      <c r="F5" s="198" t="s">
        <v>76</v>
      </c>
      <c r="G5" s="22"/>
      <c r="H5"/>
      <c r="I5"/>
      <c r="J5"/>
      <c r="K5"/>
      <c r="L5"/>
      <c r="M5"/>
      <c r="N5"/>
      <c r="O5"/>
      <c r="P5" s="13"/>
      <c r="Q5" s="13"/>
      <c r="R5" s="14"/>
      <c r="S5" s="14"/>
      <c r="T5" s="4"/>
      <c r="U5" s="4"/>
    </row>
    <row r="6" spans="6:21" ht="15.75" customHeight="1" thickBot="1" x14ac:dyDescent="0.3">
      <c r="F6" s="199"/>
      <c r="G6" s="22"/>
      <c r="H6"/>
      <c r="I6"/>
      <c r="J6"/>
      <c r="K6"/>
      <c r="L6"/>
      <c r="M6"/>
      <c r="N6"/>
      <c r="O6"/>
      <c r="P6" s="13"/>
      <c r="Q6" s="13"/>
      <c r="R6" s="14"/>
      <c r="S6" s="14"/>
      <c r="T6" s="4"/>
      <c r="U6" s="4"/>
    </row>
    <row r="7" spans="6:21" ht="15" customHeight="1" x14ac:dyDescent="0.25">
      <c r="F7" s="21"/>
      <c r="G7" s="22"/>
      <c r="H7"/>
      <c r="I7"/>
      <c r="J7"/>
      <c r="K7"/>
      <c r="L7"/>
      <c r="M7"/>
      <c r="N7"/>
      <c r="O7"/>
      <c r="P7" s="13"/>
      <c r="Q7" s="13"/>
      <c r="R7" s="14"/>
      <c r="S7" s="14"/>
      <c r="T7" s="4"/>
      <c r="U7" s="4"/>
    </row>
    <row r="8" spans="6:21" ht="15" customHeight="1" x14ac:dyDescent="0.25">
      <c r="F8" s="21"/>
      <c r="G8" s="22"/>
      <c r="H8"/>
      <c r="I8"/>
      <c r="J8"/>
      <c r="K8"/>
      <c r="L8"/>
      <c r="M8"/>
      <c r="N8"/>
      <c r="O8"/>
      <c r="P8" s="13"/>
      <c r="Q8" s="13"/>
      <c r="R8" s="14"/>
      <c r="S8" s="14"/>
      <c r="T8" s="4"/>
      <c r="U8" s="4"/>
    </row>
    <row r="9" spans="6:21" ht="15" customHeight="1" x14ac:dyDescent="0.25">
      <c r="F9" s="21"/>
      <c r="G9" s="22"/>
      <c r="H9"/>
      <c r="I9"/>
      <c r="J9"/>
      <c r="K9"/>
      <c r="L9"/>
      <c r="M9"/>
      <c r="N9"/>
      <c r="O9"/>
      <c r="P9" s="13"/>
      <c r="Q9" s="13"/>
      <c r="R9" s="14"/>
      <c r="S9" s="14"/>
      <c r="T9" s="4"/>
      <c r="U9" s="4"/>
    </row>
    <row r="10" spans="6:21" ht="15" customHeight="1" x14ac:dyDescent="0.25">
      <c r="F10" s="21"/>
      <c r="G10" s="22"/>
      <c r="H10"/>
      <c r="I10"/>
      <c r="J10"/>
      <c r="K10"/>
      <c r="L10"/>
      <c r="M10"/>
      <c r="N10"/>
      <c r="O10"/>
      <c r="P10" s="13"/>
      <c r="Q10" s="13"/>
      <c r="R10" s="14"/>
      <c r="S10" s="14"/>
      <c r="T10" s="4"/>
      <c r="U10" s="4"/>
    </row>
    <row r="11" spans="6:21" ht="15" customHeight="1" x14ac:dyDescent="0.25">
      <c r="F11" s="21"/>
      <c r="G11" s="22"/>
      <c r="H11"/>
      <c r="I11"/>
      <c r="J11"/>
      <c r="K11"/>
      <c r="L11"/>
      <c r="M11"/>
      <c r="N11"/>
      <c r="O11"/>
      <c r="P11" s="13"/>
      <c r="Q11" s="13"/>
      <c r="R11" s="14"/>
      <c r="S11" s="14"/>
      <c r="T11" s="4"/>
      <c r="U11" s="4"/>
    </row>
    <row r="12" spans="6:21" x14ac:dyDescent="0.25">
      <c r="F12" s="21"/>
      <c r="G12" s="22"/>
      <c r="H12"/>
      <c r="I12"/>
      <c r="J12"/>
      <c r="K12"/>
      <c r="L12"/>
      <c r="M12"/>
      <c r="N12"/>
      <c r="O12"/>
      <c r="P12" s="13"/>
      <c r="Q12" s="13"/>
      <c r="R12" s="14"/>
      <c r="S12" s="14"/>
      <c r="T12" s="4"/>
      <c r="U12" s="4"/>
    </row>
    <row r="13" spans="6:21" ht="15" customHeight="1" x14ac:dyDescent="0.25">
      <c r="F13" s="3"/>
      <c r="G13" s="22"/>
      <c r="H13"/>
      <c r="I13"/>
      <c r="J13"/>
      <c r="K13"/>
      <c r="L13"/>
      <c r="M13"/>
      <c r="N13"/>
      <c r="O13"/>
      <c r="P13" s="13"/>
      <c r="Q13" s="13"/>
      <c r="R13" s="14"/>
      <c r="S13" s="14"/>
      <c r="T13" s="4"/>
      <c r="U13" s="4"/>
    </row>
    <row r="14" spans="6:21" ht="15" customHeight="1" x14ac:dyDescent="0.25">
      <c r="F14" s="21"/>
      <c r="G14" s="22"/>
      <c r="H14"/>
      <c r="I14"/>
      <c r="J14"/>
      <c r="K14"/>
      <c r="L14"/>
      <c r="M14"/>
      <c r="N14"/>
      <c r="O14"/>
      <c r="P14" s="13"/>
      <c r="Q14" s="13"/>
      <c r="R14" s="14"/>
      <c r="S14" s="14"/>
      <c r="T14" s="4"/>
      <c r="U14" s="4"/>
    </row>
    <row r="15" spans="6:21" ht="15" customHeight="1" x14ac:dyDescent="0.25">
      <c r="F15" s="21"/>
      <c r="G15" s="22"/>
      <c r="H15"/>
      <c r="I15"/>
      <c r="J15"/>
      <c r="K15"/>
      <c r="L15"/>
      <c r="M15"/>
      <c r="N15"/>
      <c r="O15"/>
      <c r="P15" s="13"/>
      <c r="Q15" s="13"/>
      <c r="R15" s="14"/>
      <c r="S15" s="14"/>
      <c r="T15" s="4"/>
      <c r="U15" s="4"/>
    </row>
    <row r="16" spans="6:21" ht="15" customHeight="1" x14ac:dyDescent="0.25">
      <c r="F16" s="21"/>
      <c r="G16" s="22"/>
      <c r="H16"/>
      <c r="I16"/>
      <c r="J16"/>
      <c r="K16"/>
      <c r="L16"/>
      <c r="M16"/>
      <c r="N16"/>
      <c r="O16"/>
      <c r="P16" s="15"/>
      <c r="Q16" s="15"/>
      <c r="R16" s="16"/>
      <c r="S16" s="16"/>
      <c r="T16" s="5"/>
      <c r="U16" s="5"/>
    </row>
    <row r="17" spans="6:21" ht="15" customHeight="1" x14ac:dyDescent="0.25">
      <c r="F17" s="21"/>
      <c r="G17" s="22"/>
      <c r="H17"/>
      <c r="I17"/>
      <c r="J17"/>
      <c r="K17"/>
      <c r="L17"/>
      <c r="M17"/>
      <c r="N17"/>
      <c r="O17"/>
      <c r="P17" s="15"/>
      <c r="Q17" s="15"/>
      <c r="R17" s="16"/>
      <c r="S17" s="16"/>
      <c r="T17" s="5"/>
      <c r="U17" s="5"/>
    </row>
    <row r="18" spans="6:21" ht="15" customHeight="1" x14ac:dyDescent="0.25">
      <c r="F18" s="21"/>
      <c r="G18" s="22"/>
      <c r="H18"/>
      <c r="I18"/>
      <c r="J18"/>
      <c r="K18"/>
      <c r="L18"/>
      <c r="M18"/>
      <c r="N18"/>
      <c r="O18"/>
      <c r="P18" s="15"/>
      <c r="Q18" s="15"/>
      <c r="R18" s="16"/>
      <c r="S18" s="16"/>
      <c r="T18" s="5"/>
      <c r="U18" s="5"/>
    </row>
    <row r="19" spans="6:21" ht="15" customHeight="1" x14ac:dyDescent="0.25">
      <c r="F19" s="3"/>
      <c r="G19" s="22"/>
      <c r="H19"/>
      <c r="I19"/>
      <c r="J19"/>
      <c r="K19"/>
      <c r="L19"/>
      <c r="M19"/>
      <c r="N19"/>
      <c r="O19"/>
      <c r="P19" s="15"/>
      <c r="Q19" s="15"/>
      <c r="R19" s="16"/>
      <c r="S19" s="16"/>
      <c r="T19" s="5"/>
      <c r="U19" s="5"/>
    </row>
    <row r="20" spans="6:21" ht="15" customHeight="1" x14ac:dyDescent="0.25">
      <c r="F20" s="21"/>
      <c r="G20" s="22"/>
      <c r="H20"/>
      <c r="I20"/>
      <c r="J20"/>
      <c r="K20"/>
      <c r="L20"/>
      <c r="M20"/>
      <c r="N20"/>
      <c r="O20"/>
      <c r="P20" s="15"/>
      <c r="Q20" s="15"/>
      <c r="R20" s="16"/>
      <c r="S20" s="16"/>
      <c r="T20" s="5"/>
      <c r="U20" s="5"/>
    </row>
    <row r="21" spans="6:21" ht="18.75" customHeight="1" x14ac:dyDescent="0.25">
      <c r="F21" s="21"/>
      <c r="G21" s="22"/>
      <c r="H21"/>
      <c r="I21"/>
      <c r="J21"/>
      <c r="K21"/>
      <c r="L21"/>
      <c r="M21"/>
      <c r="N21"/>
      <c r="O21"/>
      <c r="P21" s="15"/>
      <c r="Q21" s="15"/>
      <c r="R21" s="16"/>
      <c r="S21" s="16"/>
      <c r="T21" s="5"/>
      <c r="U21" s="5"/>
    </row>
    <row r="22" spans="6:21" ht="15" customHeight="1" x14ac:dyDescent="0.25">
      <c r="F22" s="21"/>
      <c r="G22" s="22"/>
      <c r="H22"/>
      <c r="I22"/>
      <c r="J22"/>
      <c r="K22"/>
      <c r="L22"/>
      <c r="M22"/>
      <c r="N22"/>
      <c r="O22"/>
      <c r="P22" s="15"/>
      <c r="Q22" s="15"/>
      <c r="R22" s="16"/>
      <c r="S22" s="16"/>
      <c r="T22" s="5"/>
      <c r="U22" s="5"/>
    </row>
    <row r="23" spans="6:21" ht="9.75" customHeight="1" thickBot="1" x14ac:dyDescent="0.3">
      <c r="F23" s="21"/>
      <c r="G23" s="23"/>
      <c r="H23" s="17"/>
      <c r="I23" s="17"/>
      <c r="J23" s="17"/>
      <c r="K23" s="17"/>
      <c r="L23" s="17"/>
      <c r="M23" s="18"/>
      <c r="N23" s="18"/>
      <c r="O23" s="18"/>
      <c r="P23" s="18"/>
      <c r="Q23" s="18"/>
      <c r="R23" s="19"/>
      <c r="S23" s="19"/>
      <c r="T23" s="5"/>
      <c r="U23" s="5"/>
    </row>
    <row r="24" spans="6:21" ht="7.5" customHeight="1" x14ac:dyDescent="0.25">
      <c r="M24" s="5"/>
      <c r="N24" s="5"/>
      <c r="O24" s="5"/>
      <c r="P24" s="5"/>
      <c r="Q24" s="5"/>
      <c r="R24" s="5"/>
      <c r="S24" s="5"/>
      <c r="T24" s="5"/>
      <c r="U24" s="5"/>
    </row>
    <row r="25" spans="6:21" ht="15" hidden="1" customHeight="1" x14ac:dyDescent="0.25">
      <c r="M25" s="5"/>
      <c r="N25" s="5"/>
      <c r="O25" s="5"/>
      <c r="P25" s="5"/>
      <c r="Q25" s="5"/>
      <c r="R25" s="5"/>
      <c r="S25" s="5"/>
      <c r="T25" s="5"/>
      <c r="U25" s="5"/>
    </row>
    <row r="26" spans="6:21" ht="15" hidden="1" customHeight="1" x14ac:dyDescent="0.25">
      <c r="M26" s="5"/>
      <c r="N26" s="5"/>
      <c r="O26" s="5"/>
      <c r="P26" s="5"/>
      <c r="Q26" s="5"/>
      <c r="R26" s="5"/>
      <c r="S26" s="5"/>
      <c r="T26" s="5"/>
      <c r="U26" s="5"/>
    </row>
    <row r="27" spans="6:21" ht="15" hidden="1" customHeight="1" x14ac:dyDescent="0.25">
      <c r="M27" s="5"/>
      <c r="N27" s="5"/>
      <c r="O27" s="5"/>
      <c r="P27" s="5"/>
      <c r="Q27" s="5"/>
      <c r="R27" s="5"/>
      <c r="S27" s="5"/>
      <c r="T27" s="5"/>
      <c r="U27" s="5"/>
    </row>
    <row r="28" spans="6:21" ht="15" hidden="1" customHeight="1" x14ac:dyDescent="0.25">
      <c r="M28" s="5"/>
      <c r="N28" s="5"/>
      <c r="O28" s="5"/>
      <c r="P28" s="5"/>
      <c r="Q28" s="5"/>
      <c r="R28" s="5"/>
      <c r="S28" s="5"/>
      <c r="T28" s="5"/>
      <c r="U28" s="5"/>
    </row>
    <row r="29" spans="6:21" ht="15" hidden="1" customHeight="1" x14ac:dyDescent="0.25">
      <c r="M29" s="5"/>
      <c r="N29" s="5"/>
      <c r="O29" s="5"/>
      <c r="P29" s="5"/>
      <c r="Q29" s="5"/>
      <c r="R29" s="5"/>
      <c r="S29" s="5"/>
      <c r="T29" s="5"/>
      <c r="U29" s="5"/>
    </row>
    <row r="30" spans="6:21" ht="15" hidden="1" customHeight="1" x14ac:dyDescent="0.25">
      <c r="M30" s="5"/>
      <c r="N30" s="5"/>
      <c r="O30" s="5"/>
      <c r="P30" s="5"/>
      <c r="Q30" s="5"/>
      <c r="R30" s="5"/>
      <c r="S30" s="5"/>
      <c r="T30" s="5"/>
      <c r="U30" s="5"/>
    </row>
    <row r="31" spans="6:21" ht="15" hidden="1" customHeight="1" x14ac:dyDescent="0.25">
      <c r="M31" s="5"/>
      <c r="N31" s="5"/>
      <c r="O31" s="5"/>
      <c r="P31" s="5"/>
      <c r="Q31" s="5"/>
      <c r="R31" s="5"/>
      <c r="S31" s="5"/>
      <c r="T31" s="5"/>
      <c r="U31" s="5"/>
    </row>
    <row r="32" spans="6:21" ht="15" hidden="1" customHeight="1" x14ac:dyDescent="0.25">
      <c r="M32" s="5"/>
      <c r="N32" s="5"/>
      <c r="O32" s="5"/>
      <c r="P32" s="5"/>
      <c r="Q32" s="5"/>
      <c r="R32" s="5"/>
      <c r="S32" s="5"/>
      <c r="T32" s="5"/>
      <c r="U32" s="5"/>
    </row>
    <row r="33" spans="6:21" ht="18.75" hidden="1" customHeight="1" x14ac:dyDescent="0.3">
      <c r="H33" s="197"/>
      <c r="I33" s="197"/>
      <c r="J33" s="197"/>
      <c r="K33" s="6"/>
      <c r="M33" s="5"/>
      <c r="N33" s="5"/>
      <c r="O33" s="5"/>
      <c r="P33" s="5"/>
      <c r="Q33" s="5"/>
      <c r="R33" s="5"/>
      <c r="S33" s="5"/>
      <c r="T33" s="5"/>
      <c r="U33" s="5"/>
    </row>
    <row r="34" spans="6:21" ht="15" hidden="1" customHeight="1" x14ac:dyDescent="0.25">
      <c r="M34" s="5"/>
      <c r="N34" s="5"/>
      <c r="O34" s="5"/>
      <c r="P34" s="5"/>
      <c r="Q34" s="5"/>
      <c r="R34" s="5"/>
      <c r="S34" s="5"/>
      <c r="T34" s="5"/>
      <c r="U34" s="5"/>
    </row>
    <row r="35" spans="6:21" ht="15" hidden="1" customHeight="1" x14ac:dyDescent="0.25">
      <c r="M35" s="5"/>
      <c r="N35" s="5"/>
      <c r="O35" s="5"/>
      <c r="P35" s="5"/>
      <c r="Q35" s="5"/>
      <c r="R35" s="5"/>
      <c r="S35" s="5"/>
      <c r="T35" s="5"/>
      <c r="U35" s="5"/>
    </row>
    <row r="36" spans="6:21" ht="15" hidden="1" customHeight="1" x14ac:dyDescent="0.25">
      <c r="M36" s="5"/>
      <c r="N36" s="5"/>
      <c r="O36" s="5"/>
      <c r="P36" s="5"/>
      <c r="Q36" s="5"/>
      <c r="R36" s="5"/>
      <c r="S36" s="5"/>
      <c r="T36" s="5"/>
      <c r="U36" s="5"/>
    </row>
    <row r="37" spans="6:21" ht="15" hidden="1" customHeight="1" x14ac:dyDescent="0.25">
      <c r="M37" s="5"/>
      <c r="N37" s="5"/>
      <c r="O37" s="5"/>
      <c r="P37" s="5"/>
      <c r="Q37" s="5"/>
      <c r="R37" s="5"/>
      <c r="S37" s="5"/>
      <c r="T37" s="5"/>
      <c r="U37" s="5"/>
    </row>
    <row r="38" spans="6:21" ht="15" hidden="1" customHeight="1" x14ac:dyDescent="0.25">
      <c r="M38" s="5"/>
      <c r="N38" s="5"/>
      <c r="O38" s="5"/>
      <c r="P38" s="5"/>
      <c r="Q38" s="5"/>
      <c r="R38" s="5"/>
      <c r="S38" s="5"/>
      <c r="T38" s="5"/>
      <c r="U38" s="5"/>
    </row>
    <row r="39" spans="6:21" ht="15" hidden="1" customHeight="1" x14ac:dyDescent="0.25">
      <c r="M39" s="5"/>
      <c r="N39" s="5"/>
      <c r="O39" s="5"/>
      <c r="P39" s="5"/>
      <c r="Q39" s="5"/>
      <c r="R39" s="5"/>
      <c r="S39" s="5"/>
      <c r="T39" s="5"/>
      <c r="U39" s="5"/>
    </row>
    <row r="40" spans="6:21" ht="15.75" hidden="1" customHeight="1" x14ac:dyDescent="0.25">
      <c r="M40" s="5"/>
      <c r="N40" s="5"/>
      <c r="O40" s="5"/>
      <c r="P40" s="5"/>
      <c r="Q40" s="5"/>
      <c r="R40" s="5"/>
      <c r="S40" s="5"/>
      <c r="T40" s="5"/>
      <c r="U40" s="5"/>
    </row>
    <row r="42" spans="6:21" ht="18.75" hidden="1" x14ac:dyDescent="0.3">
      <c r="F42" s="197"/>
      <c r="G42" s="197"/>
    </row>
  </sheetData>
  <sheetProtection algorithmName="SHA-512" hashValue="TpT1GSocsciGeRyNqCZya8O1z2CkQqwgEalydy5cYRJdQzJAM8fpiwFWcKm9VF+Lofv0o+3xnhvLGPYgMZ0+BQ==" saltValue="dFnMd9R3G0I74/SOc12f0Q==" spinCount="100000" sheet="1" objects="1" scenarios="1" selectLockedCells="1" selectUnlockedCells="1"/>
  <mergeCells count="5">
    <mergeCell ref="H33:J33"/>
    <mergeCell ref="F42:G42"/>
    <mergeCell ref="F1:F2"/>
    <mergeCell ref="F3:F4"/>
    <mergeCell ref="F5:F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tabColor rgb="FFFFC000"/>
  </sheetPr>
  <dimension ref="A2:AK1401"/>
  <sheetViews>
    <sheetView zoomScale="50" zoomScaleNormal="50" workbookViewId="0">
      <selection activeCell="B23" sqref="B23"/>
    </sheetView>
  </sheetViews>
  <sheetFormatPr baseColWidth="10" defaultRowHeight="15" x14ac:dyDescent="0.25"/>
  <cols>
    <col min="1" max="1" width="25" customWidth="1"/>
    <col min="2" max="2" width="24.42578125" bestFit="1" customWidth="1"/>
    <col min="3" max="3" width="23.5703125" customWidth="1"/>
    <col min="4" max="4" width="41.140625" customWidth="1"/>
    <col min="5" max="5" width="17.85546875" customWidth="1"/>
    <col min="6" max="6" width="17.5703125" style="30" bestFit="1" customWidth="1"/>
    <col min="7" max="7" width="26.85546875" customWidth="1"/>
    <col min="8" max="8" width="74.85546875" customWidth="1"/>
    <col min="11" max="13" width="11.42578125" customWidth="1"/>
    <col min="14" max="14" width="22.85546875" customWidth="1"/>
    <col min="15" max="15" width="18.5703125" customWidth="1"/>
    <col min="16" max="16" width="15" customWidth="1"/>
    <col min="17" max="17" width="52.140625" customWidth="1"/>
    <col min="18" max="18" width="83.5703125" customWidth="1"/>
    <col min="19" max="19" width="150.7109375" customWidth="1"/>
    <col min="20" max="20" width="13.7109375" customWidth="1"/>
    <col min="21" max="24" width="14.85546875" customWidth="1"/>
    <col min="25" max="25" width="9.42578125" bestFit="1" customWidth="1"/>
    <col min="26" max="26" width="19.5703125" customWidth="1"/>
    <col min="27" max="27" width="7" bestFit="1" customWidth="1"/>
    <col min="28" max="28" width="10.5703125" bestFit="1" customWidth="1"/>
    <col min="29" max="29" width="13.5703125" customWidth="1"/>
    <col min="30" max="30" width="12.140625" bestFit="1" customWidth="1"/>
    <col min="31" max="31" width="4.140625" customWidth="1"/>
    <col min="32" max="32" width="9.42578125" bestFit="1" customWidth="1"/>
    <col min="33" max="37" width="22.5703125" customWidth="1"/>
    <col min="38" max="46" width="4.140625" customWidth="1"/>
  </cols>
  <sheetData>
    <row r="2" spans="2:19" x14ac:dyDescent="0.25">
      <c r="D2" t="s">
        <v>183</v>
      </c>
      <c r="Q2" t="s">
        <v>162</v>
      </c>
      <c r="R2" t="s">
        <v>181</v>
      </c>
      <c r="S2" t="s">
        <v>259</v>
      </c>
    </row>
    <row r="3" spans="2:19" x14ac:dyDescent="0.25">
      <c r="B3" t="s">
        <v>96</v>
      </c>
      <c r="D3" t="s">
        <v>95</v>
      </c>
      <c r="J3" s="59"/>
      <c r="Q3" t="s">
        <v>163</v>
      </c>
      <c r="R3" t="s">
        <v>174</v>
      </c>
      <c r="S3" t="s">
        <v>261</v>
      </c>
    </row>
    <row r="4" spans="2:19" x14ac:dyDescent="0.25">
      <c r="B4" t="s">
        <v>91</v>
      </c>
      <c r="D4" t="s">
        <v>270</v>
      </c>
      <c r="J4" s="59"/>
      <c r="Q4" t="s">
        <v>164</v>
      </c>
      <c r="R4" t="s">
        <v>256</v>
      </c>
      <c r="S4" t="s">
        <v>260</v>
      </c>
    </row>
    <row r="5" spans="2:19" x14ac:dyDescent="0.25">
      <c r="B5" t="s">
        <v>93</v>
      </c>
      <c r="D5" t="s">
        <v>138</v>
      </c>
      <c r="J5" s="59"/>
      <c r="Q5" t="s">
        <v>165</v>
      </c>
      <c r="R5" t="s">
        <v>175</v>
      </c>
      <c r="S5" t="s">
        <v>262</v>
      </c>
    </row>
    <row r="6" spans="2:19" x14ac:dyDescent="0.25">
      <c r="D6" t="s">
        <v>155</v>
      </c>
      <c r="J6" s="59"/>
      <c r="Q6" t="s">
        <v>166</v>
      </c>
      <c r="R6" t="s">
        <v>176</v>
      </c>
      <c r="S6" t="s">
        <v>263</v>
      </c>
    </row>
    <row r="7" spans="2:19" x14ac:dyDescent="0.25">
      <c r="D7" t="s">
        <v>156</v>
      </c>
      <c r="J7" s="59"/>
      <c r="Q7" t="s">
        <v>167</v>
      </c>
      <c r="R7" t="s">
        <v>177</v>
      </c>
      <c r="S7" t="s">
        <v>265</v>
      </c>
    </row>
    <row r="8" spans="2:19" x14ac:dyDescent="0.25">
      <c r="D8" t="s">
        <v>271</v>
      </c>
      <c r="J8" s="59"/>
      <c r="Q8" t="s">
        <v>168</v>
      </c>
      <c r="R8" t="s">
        <v>257</v>
      </c>
      <c r="S8" t="s">
        <v>264</v>
      </c>
    </row>
    <row r="9" spans="2:19" x14ac:dyDescent="0.25">
      <c r="J9" s="59"/>
      <c r="Q9" t="s">
        <v>169</v>
      </c>
      <c r="R9" t="s">
        <v>177</v>
      </c>
      <c r="S9" t="s">
        <v>266</v>
      </c>
    </row>
    <row r="10" spans="2:19" x14ac:dyDescent="0.25">
      <c r="Q10" t="s">
        <v>170</v>
      </c>
      <c r="R10" t="s">
        <v>178</v>
      </c>
      <c r="S10" t="s">
        <v>267</v>
      </c>
    </row>
    <row r="11" spans="2:19" x14ac:dyDescent="0.25">
      <c r="Q11" t="s">
        <v>171</v>
      </c>
      <c r="R11" t="s">
        <v>179</v>
      </c>
      <c r="S11" t="s">
        <v>272</v>
      </c>
    </row>
    <row r="12" spans="2:19" x14ac:dyDescent="0.25">
      <c r="B12" t="s">
        <v>286</v>
      </c>
      <c r="Q12" t="s">
        <v>172</v>
      </c>
      <c r="R12" t="s">
        <v>177</v>
      </c>
      <c r="S12" t="s">
        <v>268</v>
      </c>
    </row>
    <row r="13" spans="2:19" x14ac:dyDescent="0.25">
      <c r="B13" s="109" t="s">
        <v>290</v>
      </c>
      <c r="E13" s="29" t="s">
        <v>186</v>
      </c>
      <c r="G13" s="29" t="s">
        <v>97</v>
      </c>
      <c r="K13" s="212" t="s">
        <v>104</v>
      </c>
      <c r="L13" s="212"/>
      <c r="M13" s="212" t="s">
        <v>105</v>
      </c>
      <c r="N13" s="212"/>
      <c r="Q13" t="s">
        <v>173</v>
      </c>
      <c r="R13" t="s">
        <v>180</v>
      </c>
      <c r="S13" t="s">
        <v>269</v>
      </c>
    </row>
    <row r="14" spans="2:19" ht="15" customHeight="1" x14ac:dyDescent="0.25">
      <c r="B14" s="109" t="s">
        <v>287</v>
      </c>
      <c r="E14" t="s">
        <v>60</v>
      </c>
      <c r="F14" s="30">
        <v>0.25</v>
      </c>
      <c r="G14" t="s">
        <v>35</v>
      </c>
      <c r="K14" t="s">
        <v>102</v>
      </c>
      <c r="L14" t="s">
        <v>103</v>
      </c>
      <c r="M14" t="s">
        <v>102</v>
      </c>
      <c r="N14" t="s">
        <v>103</v>
      </c>
    </row>
    <row r="15" spans="2:19" ht="15" customHeight="1" x14ac:dyDescent="0.25">
      <c r="B15" s="109" t="s">
        <v>288</v>
      </c>
      <c r="E15" t="s">
        <v>61</v>
      </c>
      <c r="F15" s="30">
        <v>0.15</v>
      </c>
      <c r="G15" t="s">
        <v>35</v>
      </c>
      <c r="J15" s="37" t="s">
        <v>37</v>
      </c>
      <c r="K15" s="30"/>
      <c r="L15" s="30"/>
      <c r="M15" s="30">
        <v>0.8</v>
      </c>
      <c r="N15" s="30">
        <v>1</v>
      </c>
      <c r="O15" t="str">
        <f>IF(L20&gt;$M$15,M44,"X")</f>
        <v>X</v>
      </c>
    </row>
    <row r="16" spans="2:19" ht="15" customHeight="1" x14ac:dyDescent="0.25">
      <c r="B16" t="s">
        <v>289</v>
      </c>
      <c r="E16" t="s">
        <v>62</v>
      </c>
      <c r="F16" s="30">
        <v>0.1</v>
      </c>
      <c r="G16" t="s">
        <v>7</v>
      </c>
      <c r="J16" s="34" t="s">
        <v>39</v>
      </c>
      <c r="K16" s="30">
        <v>0.8</v>
      </c>
      <c r="L16" s="30">
        <v>1</v>
      </c>
      <c r="M16" s="30">
        <v>0.6</v>
      </c>
      <c r="N16" s="30">
        <v>0.8</v>
      </c>
      <c r="O16" t="str">
        <f>IF(AND(J20&lt;=$L$16,L20&lt;=$N$16),$J$16,"X")</f>
        <v>Alto</v>
      </c>
    </row>
    <row r="17" spans="3:20" ht="15" customHeight="1" x14ac:dyDescent="0.25">
      <c r="E17" s="29" t="s">
        <v>187</v>
      </c>
      <c r="J17" s="60" t="s">
        <v>41</v>
      </c>
      <c r="K17" s="30">
        <v>0.4</v>
      </c>
      <c r="L17" s="30">
        <v>0.8</v>
      </c>
      <c r="M17" s="30">
        <v>0.4</v>
      </c>
      <c r="N17" s="30">
        <v>0.6</v>
      </c>
      <c r="O17" t="str">
        <f>IF(AND(J20&lt;=$L$17,L20&gt;$M$17,L20&lt;=$N$17),$J$17,"X")</f>
        <v>X</v>
      </c>
    </row>
    <row r="18" spans="3:20" ht="15" customHeight="1" x14ac:dyDescent="0.25">
      <c r="E18" t="s">
        <v>64</v>
      </c>
      <c r="F18" s="30">
        <v>0.15</v>
      </c>
      <c r="G18" t="s">
        <v>64</v>
      </c>
      <c r="H18" s="30">
        <v>0.15</v>
      </c>
      <c r="J18" s="35" t="s">
        <v>43</v>
      </c>
      <c r="K18" s="30">
        <v>0</v>
      </c>
      <c r="L18" s="30">
        <v>0.4</v>
      </c>
      <c r="M18" s="30">
        <v>0</v>
      </c>
      <c r="N18" s="30">
        <v>0.4</v>
      </c>
      <c r="O18" t="str">
        <f>IF(AND(J20&gt;=$K$18,J20&lt;=$L$18,L20&gt;=$M$18,L20&lt;=$N$18),$J$18,"X")</f>
        <v>X</v>
      </c>
    </row>
    <row r="19" spans="3:20" ht="15.75" customHeight="1" thickBot="1" x14ac:dyDescent="0.3">
      <c r="E19" t="s">
        <v>63</v>
      </c>
      <c r="F19" s="30">
        <v>0.25</v>
      </c>
      <c r="G19" t="s">
        <v>63</v>
      </c>
      <c r="H19" s="30">
        <v>0.25</v>
      </c>
      <c r="J19" t="s">
        <v>104</v>
      </c>
      <c r="L19" t="s">
        <v>105</v>
      </c>
    </row>
    <row r="20" spans="3:20" ht="15" customHeight="1" x14ac:dyDescent="0.25">
      <c r="E20" s="47" t="s">
        <v>98</v>
      </c>
      <c r="F20" s="48"/>
      <c r="J20" s="72">
        <v>0.41</v>
      </c>
      <c r="L20" s="73">
        <v>0.61</v>
      </c>
    </row>
    <row r="21" spans="3:20" ht="15" customHeight="1" x14ac:dyDescent="0.25">
      <c r="E21" s="49" t="s">
        <v>118</v>
      </c>
      <c r="F21" s="50">
        <v>0</v>
      </c>
      <c r="J21" s="74"/>
      <c r="L21" s="75"/>
    </row>
    <row r="22" spans="3:20" ht="15" customHeight="1" x14ac:dyDescent="0.25">
      <c r="E22" s="49" t="s">
        <v>65</v>
      </c>
      <c r="F22" s="50">
        <v>0</v>
      </c>
      <c r="J22" s="76"/>
      <c r="L22" s="77"/>
    </row>
    <row r="23" spans="3:20" ht="15" customHeight="1" x14ac:dyDescent="0.25">
      <c r="E23" s="51" t="s">
        <v>99</v>
      </c>
      <c r="F23" s="50"/>
      <c r="H23" t="s">
        <v>182</v>
      </c>
    </row>
    <row r="24" spans="3:20" ht="15" customHeight="1" x14ac:dyDescent="0.25">
      <c r="E24" s="49" t="s">
        <v>66</v>
      </c>
      <c r="F24" s="50">
        <v>0</v>
      </c>
      <c r="H24" t="s">
        <v>161</v>
      </c>
      <c r="I24" s="32">
        <v>0.2</v>
      </c>
      <c r="J24" s="38" t="s">
        <v>51</v>
      </c>
    </row>
    <row r="25" spans="3:20" ht="15.75" customHeight="1" x14ac:dyDescent="0.25">
      <c r="E25" s="49" t="s">
        <v>67</v>
      </c>
      <c r="F25" s="50">
        <v>0</v>
      </c>
      <c r="H25" t="s">
        <v>137</v>
      </c>
      <c r="I25" s="32">
        <v>0.2</v>
      </c>
      <c r="J25" s="38" t="s">
        <v>51</v>
      </c>
    </row>
    <row r="26" spans="3:20" ht="15" customHeight="1" x14ac:dyDescent="0.25">
      <c r="E26" s="51" t="s">
        <v>100</v>
      </c>
      <c r="F26" s="50"/>
      <c r="H26" t="s">
        <v>160</v>
      </c>
      <c r="I26" s="32">
        <v>0.4</v>
      </c>
      <c r="J26" s="61" t="s">
        <v>52</v>
      </c>
    </row>
    <row r="27" spans="3:20" ht="15" customHeight="1" x14ac:dyDescent="0.25">
      <c r="C27" s="62">
        <v>-9.9999999999999995E-8</v>
      </c>
      <c r="E27" s="49" t="s">
        <v>68</v>
      </c>
      <c r="F27" s="50">
        <v>0</v>
      </c>
      <c r="H27" t="s">
        <v>136</v>
      </c>
      <c r="I27" s="32">
        <v>0.4</v>
      </c>
      <c r="J27" s="61" t="s">
        <v>52</v>
      </c>
    </row>
    <row r="28" spans="3:20" ht="15" customHeight="1" thickBot="1" x14ac:dyDescent="0.3">
      <c r="C28" s="62" t="s">
        <v>92</v>
      </c>
      <c r="E28" s="52" t="s">
        <v>69</v>
      </c>
      <c r="F28" s="53">
        <v>0</v>
      </c>
      <c r="H28" t="s">
        <v>159</v>
      </c>
      <c r="I28" s="32">
        <v>0.6</v>
      </c>
      <c r="J28" s="40" t="s">
        <v>53</v>
      </c>
      <c r="Q28" s="58"/>
      <c r="S28" s="32"/>
      <c r="T28" s="58"/>
    </row>
    <row r="29" spans="3:20" ht="15" customHeight="1" x14ac:dyDescent="0.25">
      <c r="H29" t="s">
        <v>111</v>
      </c>
      <c r="I29" s="32">
        <v>0.6</v>
      </c>
      <c r="J29" s="40" t="s">
        <v>53</v>
      </c>
    </row>
    <row r="30" spans="3:20" ht="15" customHeight="1" x14ac:dyDescent="0.25">
      <c r="H30" t="s">
        <v>112</v>
      </c>
      <c r="I30" s="32">
        <v>0.8</v>
      </c>
      <c r="J30" s="39" t="s">
        <v>54</v>
      </c>
    </row>
    <row r="31" spans="3:20" ht="15.75" customHeight="1" x14ac:dyDescent="0.25">
      <c r="H31" t="s">
        <v>113</v>
      </c>
      <c r="I31" s="32">
        <v>1</v>
      </c>
      <c r="J31" s="33" t="s">
        <v>55</v>
      </c>
    </row>
    <row r="32" spans="3:20" ht="17.25" customHeight="1" x14ac:dyDescent="0.25">
      <c r="H32" s="62"/>
    </row>
    <row r="33" spans="1:13" ht="17.25" customHeight="1" x14ac:dyDescent="0.25">
      <c r="B33" s="212" t="s">
        <v>104</v>
      </c>
      <c r="C33" s="212"/>
      <c r="E33" s="212" t="s">
        <v>105</v>
      </c>
      <c r="F33" s="212"/>
      <c r="H33" t="s">
        <v>110</v>
      </c>
    </row>
    <row r="34" spans="1:13" ht="17.25" customHeight="1" x14ac:dyDescent="0.25">
      <c r="B34" s="63">
        <v>1.0000000000000001E-5</v>
      </c>
      <c r="C34" s="38" t="s">
        <v>51</v>
      </c>
      <c r="E34" s="63">
        <v>1.0000000000000001E-5</v>
      </c>
      <c r="F34" s="38" t="s">
        <v>107</v>
      </c>
      <c r="H34" t="s">
        <v>185</v>
      </c>
    </row>
    <row r="35" spans="1:13" ht="17.25" customHeight="1" x14ac:dyDescent="0.25">
      <c r="B35" s="63">
        <v>0.21</v>
      </c>
      <c r="C35" s="61" t="s">
        <v>52</v>
      </c>
      <c r="E35" s="63">
        <v>0.21</v>
      </c>
      <c r="F35" s="61" t="s">
        <v>106</v>
      </c>
      <c r="H35" t="s">
        <v>114</v>
      </c>
      <c r="I35" s="32">
        <v>0.2</v>
      </c>
      <c r="J35" s="38" t="s">
        <v>107</v>
      </c>
    </row>
    <row r="36" spans="1:13" ht="17.25" customHeight="1" x14ac:dyDescent="0.25">
      <c r="B36" s="63">
        <v>0.61</v>
      </c>
      <c r="C36" s="40" t="s">
        <v>53</v>
      </c>
      <c r="E36" s="63">
        <v>0.41</v>
      </c>
      <c r="F36" s="40" t="s">
        <v>41</v>
      </c>
      <c r="H36" t="s">
        <v>115</v>
      </c>
      <c r="I36" s="32">
        <v>0.4</v>
      </c>
      <c r="J36" s="61" t="s">
        <v>106</v>
      </c>
    </row>
    <row r="37" spans="1:13" ht="17.25" customHeight="1" x14ac:dyDescent="0.25">
      <c r="B37" s="63">
        <v>0.71</v>
      </c>
      <c r="C37" s="39" t="s">
        <v>54</v>
      </c>
      <c r="E37" s="63">
        <v>0.61</v>
      </c>
      <c r="F37" s="39" t="s">
        <v>108</v>
      </c>
      <c r="H37" t="s">
        <v>157</v>
      </c>
      <c r="I37" s="32">
        <v>0.6</v>
      </c>
      <c r="J37" s="40" t="s">
        <v>41</v>
      </c>
    </row>
    <row r="38" spans="1:13" ht="17.25" customHeight="1" x14ac:dyDescent="0.25">
      <c r="B38" s="64">
        <v>0.81</v>
      </c>
      <c r="C38" s="33" t="s">
        <v>55</v>
      </c>
      <c r="E38" s="64">
        <v>0.81</v>
      </c>
      <c r="F38" s="33" t="s">
        <v>109</v>
      </c>
      <c r="H38" t="s">
        <v>158</v>
      </c>
      <c r="I38" s="32">
        <v>0.8</v>
      </c>
      <c r="J38" s="39" t="s">
        <v>108</v>
      </c>
    </row>
    <row r="39" spans="1:13" ht="17.25" customHeight="1" x14ac:dyDescent="0.25">
      <c r="H39" t="s">
        <v>149</v>
      </c>
      <c r="I39" s="32">
        <v>1</v>
      </c>
      <c r="J39" s="33" t="s">
        <v>109</v>
      </c>
    </row>
    <row r="40" spans="1:13" ht="17.25" customHeight="1" x14ac:dyDescent="0.25">
      <c r="C40" t="str">
        <f>VLOOKUP(J20,DATOS!$B$34:$C$38,2,TRUE)</f>
        <v>Baja</v>
      </c>
      <c r="F40" t="str">
        <f>VLOOKUP(L20,DATOS!$E$34:$F$38,2,TRUE)</f>
        <v>Mayor</v>
      </c>
    </row>
    <row r="41" spans="1:13" ht="17.25" customHeight="1" x14ac:dyDescent="0.25"/>
    <row r="42" spans="1:13" ht="17.25" customHeight="1" x14ac:dyDescent="0.25">
      <c r="M42" s="30"/>
    </row>
    <row r="43" spans="1:13" ht="17.25" customHeight="1" x14ac:dyDescent="0.25">
      <c r="B43" t="s">
        <v>107</v>
      </c>
      <c r="C43" t="s">
        <v>106</v>
      </c>
      <c r="D43" t="s">
        <v>41</v>
      </c>
      <c r="E43" t="s">
        <v>108</v>
      </c>
      <c r="F43" s="30" t="s">
        <v>109</v>
      </c>
      <c r="I43" t="s">
        <v>107</v>
      </c>
      <c r="J43" t="s">
        <v>106</v>
      </c>
      <c r="K43" t="s">
        <v>41</v>
      </c>
      <c r="L43" t="s">
        <v>108</v>
      </c>
      <c r="M43" s="30" t="s">
        <v>109</v>
      </c>
    </row>
    <row r="44" spans="1:13" ht="17.25" customHeight="1" x14ac:dyDescent="0.25">
      <c r="A44" t="s">
        <v>55</v>
      </c>
      <c r="B44" s="42" t="s">
        <v>39</v>
      </c>
      <c r="C44" s="42" t="s">
        <v>39</v>
      </c>
      <c r="D44" s="42" t="s">
        <v>39</v>
      </c>
      <c r="E44" s="42" t="s">
        <v>39</v>
      </c>
      <c r="F44" s="37" t="s">
        <v>37</v>
      </c>
      <c r="H44" t="s">
        <v>55</v>
      </c>
      <c r="I44" s="42" t="s">
        <v>39</v>
      </c>
      <c r="J44" s="42" t="s">
        <v>39</v>
      </c>
      <c r="K44" s="42" t="s">
        <v>39</v>
      </c>
      <c r="L44" s="42" t="s">
        <v>39</v>
      </c>
      <c r="M44" s="37" t="s">
        <v>37</v>
      </c>
    </row>
    <row r="45" spans="1:13" ht="17.25" customHeight="1" x14ac:dyDescent="0.25">
      <c r="A45" t="s">
        <v>54</v>
      </c>
      <c r="B45" s="65" t="s">
        <v>41</v>
      </c>
      <c r="C45" s="65" t="s">
        <v>41</v>
      </c>
      <c r="D45" s="42" t="s">
        <v>39</v>
      </c>
      <c r="E45" s="42" t="s">
        <v>39</v>
      </c>
      <c r="F45" s="37" t="s">
        <v>37</v>
      </c>
      <c r="H45" t="s">
        <v>54</v>
      </c>
      <c r="I45" s="65" t="s">
        <v>41</v>
      </c>
      <c r="J45" s="65" t="s">
        <v>41</v>
      </c>
      <c r="K45" s="42" t="s">
        <v>39</v>
      </c>
      <c r="L45" s="42" t="s">
        <v>39</v>
      </c>
      <c r="M45" s="37" t="s">
        <v>37</v>
      </c>
    </row>
    <row r="46" spans="1:13" ht="17.25" customHeight="1" x14ac:dyDescent="0.25">
      <c r="A46" t="s">
        <v>53</v>
      </c>
      <c r="B46" s="65" t="s">
        <v>41</v>
      </c>
      <c r="C46" s="65" t="s">
        <v>41</v>
      </c>
      <c r="D46" s="65" t="s">
        <v>41</v>
      </c>
      <c r="E46" s="42" t="s">
        <v>39</v>
      </c>
      <c r="F46" s="37" t="s">
        <v>37</v>
      </c>
      <c r="H46" t="s">
        <v>53</v>
      </c>
      <c r="I46" s="65" t="s">
        <v>41</v>
      </c>
      <c r="J46" s="65" t="s">
        <v>41</v>
      </c>
      <c r="K46" s="65" t="s">
        <v>41</v>
      </c>
      <c r="L46" s="42" t="s">
        <v>39</v>
      </c>
      <c r="M46" s="37" t="s">
        <v>37</v>
      </c>
    </row>
    <row r="47" spans="1:13" ht="17.25" customHeight="1" x14ac:dyDescent="0.25">
      <c r="A47" t="s">
        <v>52</v>
      </c>
      <c r="B47" s="41" t="s">
        <v>43</v>
      </c>
      <c r="C47" s="65" t="s">
        <v>41</v>
      </c>
      <c r="D47" s="65" t="s">
        <v>41</v>
      </c>
      <c r="E47" s="42" t="s">
        <v>39</v>
      </c>
      <c r="F47" s="37" t="s">
        <v>37</v>
      </c>
      <c r="H47" t="s">
        <v>52</v>
      </c>
      <c r="I47" s="41" t="s">
        <v>43</v>
      </c>
      <c r="J47" s="65" t="s">
        <v>41</v>
      </c>
      <c r="K47" s="65" t="s">
        <v>41</v>
      </c>
      <c r="L47" s="42" t="s">
        <v>39</v>
      </c>
      <c r="M47" s="37" t="s">
        <v>37</v>
      </c>
    </row>
    <row r="48" spans="1:13" ht="17.25" customHeight="1" x14ac:dyDescent="0.25">
      <c r="A48" t="s">
        <v>51</v>
      </c>
      <c r="B48" s="41" t="s">
        <v>43</v>
      </c>
      <c r="C48" s="41" t="s">
        <v>43</v>
      </c>
      <c r="D48" s="65" t="s">
        <v>41</v>
      </c>
      <c r="E48" s="42" t="s">
        <v>39</v>
      </c>
      <c r="F48" s="37" t="s">
        <v>37</v>
      </c>
      <c r="H48" t="s">
        <v>51</v>
      </c>
      <c r="I48" s="41" t="s">
        <v>43</v>
      </c>
      <c r="J48" s="41" t="s">
        <v>43</v>
      </c>
      <c r="K48" s="65" t="s">
        <v>41</v>
      </c>
      <c r="L48" s="42" t="s">
        <v>39</v>
      </c>
      <c r="M48" s="37" t="s">
        <v>37</v>
      </c>
    </row>
    <row r="49" spans="1:26" ht="17.25" customHeight="1" x14ac:dyDescent="0.25">
      <c r="B49" t="s">
        <v>107</v>
      </c>
      <c r="C49" t="s">
        <v>106</v>
      </c>
      <c r="D49" t="s">
        <v>41</v>
      </c>
      <c r="E49" t="s">
        <v>108</v>
      </c>
      <c r="F49" s="30" t="s">
        <v>109</v>
      </c>
      <c r="I49" t="s">
        <v>107</v>
      </c>
      <c r="J49" t="s">
        <v>106</v>
      </c>
      <c r="K49" t="s">
        <v>41</v>
      </c>
      <c r="L49" t="s">
        <v>108</v>
      </c>
      <c r="M49" s="30" t="s">
        <v>109</v>
      </c>
    </row>
    <row r="50" spans="1:26" ht="17.25" customHeight="1" x14ac:dyDescent="0.25">
      <c r="M50" s="30"/>
    </row>
    <row r="51" spans="1:26" ht="17.25" customHeight="1" x14ac:dyDescent="0.25">
      <c r="B51" t="s">
        <v>107</v>
      </c>
      <c r="C51" t="s">
        <v>106</v>
      </c>
      <c r="D51" t="s">
        <v>41</v>
      </c>
      <c r="E51" t="s">
        <v>108</v>
      </c>
      <c r="F51" s="30" t="s">
        <v>109</v>
      </c>
      <c r="I51" t="s">
        <v>107</v>
      </c>
      <c r="J51" t="s">
        <v>106</v>
      </c>
      <c r="K51" t="s">
        <v>41</v>
      </c>
      <c r="L51" t="s">
        <v>108</v>
      </c>
      <c r="M51" s="30" t="s">
        <v>109</v>
      </c>
    </row>
    <row r="52" spans="1:26" ht="17.25" customHeight="1" x14ac:dyDescent="0.25">
      <c r="A52" t="s">
        <v>55</v>
      </c>
      <c r="B52" s="42" t="b">
        <f t="shared" ref="B52:F56" si="0">IF(AND($B$65=$A52,$C$65=B$51),$A$65)</f>
        <v>0</v>
      </c>
      <c r="C52" s="42" t="b">
        <f t="shared" si="0"/>
        <v>0</v>
      </c>
      <c r="D52" s="42" t="b">
        <f t="shared" si="0"/>
        <v>0</v>
      </c>
      <c r="E52" s="42" t="b">
        <f t="shared" si="0"/>
        <v>0</v>
      </c>
      <c r="F52" s="37" t="b">
        <f t="shared" si="0"/>
        <v>0</v>
      </c>
      <c r="H52" t="s">
        <v>55</v>
      </c>
      <c r="I52" s="42" t="s">
        <v>39</v>
      </c>
      <c r="J52" s="42" t="s">
        <v>39</v>
      </c>
      <c r="K52" s="42" t="s">
        <v>39</v>
      </c>
      <c r="L52" s="42" t="s">
        <v>39</v>
      </c>
      <c r="M52" s="37" t="s">
        <v>37</v>
      </c>
    </row>
    <row r="53" spans="1:26" ht="17.25" customHeight="1" x14ac:dyDescent="0.25">
      <c r="A53" t="s">
        <v>54</v>
      </c>
      <c r="B53" s="65" t="b">
        <f t="shared" si="0"/>
        <v>0</v>
      </c>
      <c r="C53" s="65" t="b">
        <f t="shared" si="0"/>
        <v>0</v>
      </c>
      <c r="D53" s="42" t="b">
        <f t="shared" si="0"/>
        <v>0</v>
      </c>
      <c r="E53" s="42" t="b">
        <f t="shared" si="0"/>
        <v>0</v>
      </c>
      <c r="F53" s="37" t="b">
        <f t="shared" si="0"/>
        <v>0</v>
      </c>
      <c r="H53" t="s">
        <v>54</v>
      </c>
      <c r="I53" s="65" t="s">
        <v>41</v>
      </c>
      <c r="J53" s="65" t="s">
        <v>41</v>
      </c>
      <c r="K53" s="42" t="s">
        <v>39</v>
      </c>
      <c r="L53" s="42" t="s">
        <v>39</v>
      </c>
      <c r="M53" s="37" t="s">
        <v>37</v>
      </c>
    </row>
    <row r="54" spans="1:26" ht="17.25" customHeight="1" x14ac:dyDescent="0.25">
      <c r="A54" t="s">
        <v>53</v>
      </c>
      <c r="B54" s="65" t="b">
        <f t="shared" si="0"/>
        <v>0</v>
      </c>
      <c r="C54" s="65" t="b">
        <f t="shared" si="0"/>
        <v>0</v>
      </c>
      <c r="D54" s="65" t="b">
        <f t="shared" si="0"/>
        <v>0</v>
      </c>
      <c r="E54" s="42" t="b">
        <f t="shared" si="0"/>
        <v>0</v>
      </c>
      <c r="F54" s="37" t="b">
        <f t="shared" si="0"/>
        <v>0</v>
      </c>
      <c r="H54" t="s">
        <v>53</v>
      </c>
      <c r="I54" s="65" t="s">
        <v>41</v>
      </c>
      <c r="J54" s="65" t="s">
        <v>41</v>
      </c>
      <c r="K54" s="65" t="s">
        <v>41</v>
      </c>
      <c r="L54" s="42" t="s">
        <v>39</v>
      </c>
      <c r="M54" s="37" t="s">
        <v>37</v>
      </c>
    </row>
    <row r="55" spans="1:26" ht="17.25" customHeight="1" x14ac:dyDescent="0.25">
      <c r="A55" t="s">
        <v>52</v>
      </c>
      <c r="B55" s="41" t="b">
        <f t="shared" si="0"/>
        <v>0</v>
      </c>
      <c r="C55" s="65" t="b">
        <f t="shared" si="0"/>
        <v>0</v>
      </c>
      <c r="D55" s="65" t="b">
        <f t="shared" si="0"/>
        <v>0</v>
      </c>
      <c r="E55" s="42" t="b">
        <f t="shared" si="0"/>
        <v>0</v>
      </c>
      <c r="F55" s="37" t="b">
        <f t="shared" si="0"/>
        <v>0</v>
      </c>
      <c r="H55" t="s">
        <v>52</v>
      </c>
      <c r="I55" s="41" t="s">
        <v>43</v>
      </c>
      <c r="J55" s="65" t="s">
        <v>41</v>
      </c>
      <c r="K55" s="65" t="s">
        <v>41</v>
      </c>
      <c r="L55" s="42" t="s">
        <v>39</v>
      </c>
      <c r="M55" s="37" t="s">
        <v>37</v>
      </c>
    </row>
    <row r="56" spans="1:26" ht="17.25" customHeight="1" x14ac:dyDescent="0.25">
      <c r="A56" t="s">
        <v>51</v>
      </c>
      <c r="B56" s="41" t="str">
        <f t="shared" si="0"/>
        <v xml:space="preserve">RG1 </v>
      </c>
      <c r="C56" s="41" t="b">
        <f t="shared" si="0"/>
        <v>0</v>
      </c>
      <c r="D56" s="65" t="b">
        <f t="shared" si="0"/>
        <v>0</v>
      </c>
      <c r="E56" s="42" t="b">
        <f t="shared" si="0"/>
        <v>0</v>
      </c>
      <c r="F56" s="37" t="b">
        <f t="shared" si="0"/>
        <v>0</v>
      </c>
      <c r="H56" t="s">
        <v>51</v>
      </c>
      <c r="I56" s="41" t="s">
        <v>43</v>
      </c>
      <c r="J56" s="41" t="s">
        <v>43</v>
      </c>
      <c r="K56" s="65" t="s">
        <v>41</v>
      </c>
      <c r="L56" s="42" t="s">
        <v>39</v>
      </c>
      <c r="M56" s="37" t="s">
        <v>37</v>
      </c>
    </row>
    <row r="57" spans="1:26" ht="17.25" customHeight="1" x14ac:dyDescent="0.25">
      <c r="B57" t="s">
        <v>107</v>
      </c>
      <c r="C57" t="s">
        <v>106</v>
      </c>
      <c r="D57" t="s">
        <v>41</v>
      </c>
      <c r="E57" t="s">
        <v>108</v>
      </c>
      <c r="F57" s="30" t="s">
        <v>109</v>
      </c>
      <c r="I57" t="s">
        <v>107</v>
      </c>
      <c r="J57" t="s">
        <v>106</v>
      </c>
      <c r="K57" t="s">
        <v>41</v>
      </c>
      <c r="L57" t="s">
        <v>108</v>
      </c>
      <c r="M57" s="30" t="s">
        <v>109</v>
      </c>
    </row>
    <row r="58" spans="1:26" ht="17.25" customHeight="1" x14ac:dyDescent="0.25">
      <c r="M58" s="30"/>
    </row>
    <row r="59" spans="1:26" ht="17.25" customHeight="1" x14ac:dyDescent="0.25">
      <c r="M59" s="30"/>
    </row>
    <row r="60" spans="1:26" ht="17.25" customHeight="1" x14ac:dyDescent="0.25">
      <c r="A60" s="212" t="s">
        <v>104</v>
      </c>
      <c r="B60" s="212"/>
      <c r="C60" s="212"/>
      <c r="D60" s="212"/>
      <c r="E60" s="212"/>
      <c r="F60" s="212"/>
      <c r="H60" s="212" t="s">
        <v>105</v>
      </c>
      <c r="I60" s="212"/>
      <c r="J60" s="212"/>
      <c r="K60" s="212"/>
      <c r="L60" s="212"/>
      <c r="M60" s="212"/>
    </row>
    <row r="61" spans="1:26" ht="17.25" customHeight="1" x14ac:dyDescent="0.25">
      <c r="A61" s="212"/>
      <c r="B61" s="212"/>
      <c r="C61" s="212"/>
      <c r="D61" s="212"/>
      <c r="E61" s="212"/>
      <c r="F61" s="212"/>
      <c r="H61" s="212"/>
      <c r="I61" s="212"/>
      <c r="J61" s="212"/>
      <c r="K61" s="212"/>
      <c r="L61" s="212"/>
      <c r="M61" s="212"/>
    </row>
    <row r="62" spans="1:26" ht="17.25" customHeight="1" x14ac:dyDescent="0.25">
      <c r="M62" s="30"/>
    </row>
    <row r="63" spans="1:26" ht="17.25" customHeight="1" x14ac:dyDescent="0.25">
      <c r="M63" s="30"/>
      <c r="Z63" s="30"/>
    </row>
    <row r="64" spans="1:26" ht="17.25" customHeight="1" x14ac:dyDescent="0.25">
      <c r="B64" t="s">
        <v>104</v>
      </c>
      <c r="C64" t="s">
        <v>105</v>
      </c>
      <c r="V64" t="s">
        <v>104</v>
      </c>
      <c r="W64" t="s">
        <v>105</v>
      </c>
    </row>
    <row r="65" spans="1:24" ht="17.25" customHeight="1" x14ac:dyDescent="0.25">
      <c r="A65" s="200" t="str">
        <f>+'Mapa Integral de Riesgos'!G13</f>
        <v xml:space="preserve">RG1 </v>
      </c>
      <c r="B65" s="206" t="str">
        <f>'Mapa Integral de Riesgos'!O13</f>
        <v>Muy Baja</v>
      </c>
      <c r="C65" s="206" t="str">
        <f>'Mapa Integral de Riesgos'!R13</f>
        <v>Leve</v>
      </c>
      <c r="D65" s="202" t="str">
        <f>INDEX($I$44:$M$48,MATCH(B65,$H$44:$H$48,0),MATCH(C65,$I$43:$M$43,0))</f>
        <v>Bajo</v>
      </c>
      <c r="U65" s="200" t="str">
        <f>'Mapa Integral de Riesgos'!G13</f>
        <v xml:space="preserve">RG1 </v>
      </c>
      <c r="V65" s="206" t="str">
        <f>'Mapa Integral de Riesgos'!AJ13</f>
        <v>Muy Baja</v>
      </c>
      <c r="W65" s="209" t="str">
        <f>'Mapa Integral de Riesgos'!AM13</f>
        <v>Leve</v>
      </c>
      <c r="X65" s="202" t="str">
        <f>INDEX($I$44:$M$48,MATCH(V65,$H$44:$H$48,0),MATCH(W65,$I$43:$M$43,0))</f>
        <v>Bajo</v>
      </c>
    </row>
    <row r="66" spans="1:24" ht="17.25" customHeight="1" x14ac:dyDescent="0.25">
      <c r="A66" s="200"/>
      <c r="B66" s="207"/>
      <c r="C66" s="207"/>
      <c r="D66" s="203"/>
      <c r="U66" s="200"/>
      <c r="V66" s="207"/>
      <c r="W66" s="210"/>
      <c r="X66" s="203"/>
    </row>
    <row r="67" spans="1:24" ht="17.25" customHeight="1" x14ac:dyDescent="0.25">
      <c r="A67" s="200"/>
      <c r="B67" s="208"/>
      <c r="C67" s="208"/>
      <c r="D67" s="204"/>
      <c r="U67" s="200"/>
      <c r="V67" s="208"/>
      <c r="W67" s="211"/>
      <c r="X67" s="204"/>
    </row>
    <row r="68" spans="1:24" ht="17.25" customHeight="1" x14ac:dyDescent="0.25">
      <c r="A68" s="200" t="str">
        <f>+'Mapa Integral de Riesgos'!G16</f>
        <v xml:space="preserve">RG3 </v>
      </c>
      <c r="B68" s="206" t="str">
        <f>'Mapa Integral de Riesgos'!O16</f>
        <v>Muy Baja</v>
      </c>
      <c r="C68" s="206" t="str">
        <f>'Mapa Integral de Riesgos'!R16</f>
        <v>Moderado</v>
      </c>
      <c r="D68" s="202" t="str">
        <f>INDEX($I$44:$M$48,MATCH(B68,$H$44:$H$48,0),MATCH(C68,$I$43:$M$43,0))</f>
        <v>Moderado</v>
      </c>
      <c r="U68" s="200" t="str">
        <f>'Mapa Integral de Riesgos'!G16</f>
        <v xml:space="preserve">RG3 </v>
      </c>
      <c r="V68" s="206" t="str">
        <f>'Mapa Integral de Riesgos'!AJ16</f>
        <v>Muy Baja</v>
      </c>
      <c r="W68" s="209" t="str">
        <f>'Mapa Integral de Riesgos'!AM16</f>
        <v>Moderado</v>
      </c>
      <c r="X68" s="202" t="str">
        <f t="shared" ref="X68" si="1">INDEX($I$44:$M$48,MATCH(V68,$H$44:$H$48,0),MATCH(W68,$I$43:$M$43,0))</f>
        <v>Moderado</v>
      </c>
    </row>
    <row r="69" spans="1:24" ht="17.25" customHeight="1" thickBot="1" x14ac:dyDescent="0.3">
      <c r="A69" s="200"/>
      <c r="B69" s="207"/>
      <c r="C69" s="207"/>
      <c r="D69" s="203"/>
      <c r="U69" s="200"/>
      <c r="V69" s="207"/>
      <c r="W69" s="210"/>
      <c r="X69" s="203"/>
    </row>
    <row r="70" spans="1:24" ht="17.25" customHeight="1" x14ac:dyDescent="0.25">
      <c r="A70" s="200"/>
      <c r="B70" s="208"/>
      <c r="C70" s="208"/>
      <c r="D70" s="204"/>
      <c r="F70" s="79" t="s">
        <v>186</v>
      </c>
      <c r="G70" s="79" t="s">
        <v>98</v>
      </c>
      <c r="U70" s="200"/>
      <c r="V70" s="208"/>
      <c r="W70" s="211"/>
      <c r="X70" s="204"/>
    </row>
    <row r="71" spans="1:24" ht="17.25" customHeight="1" x14ac:dyDescent="0.25">
      <c r="A71" s="200" t="str">
        <f>+'Mapa Integral de Riesgos'!G19</f>
        <v xml:space="preserve">RG5 </v>
      </c>
      <c r="B71" s="206" t="str">
        <f>'Mapa Integral de Riesgos'!O19</f>
        <v>Muy Baja</v>
      </c>
      <c r="C71" s="206" t="str">
        <f>'Mapa Integral de Riesgos'!R19</f>
        <v>Leve</v>
      </c>
      <c r="D71" s="202" t="str">
        <f>INDEX($I$44:$M$48,MATCH(B71,$H$44:$H$48,0),MATCH(C71,$I$43:$M$43,0))</f>
        <v>Bajo</v>
      </c>
      <c r="F71" s="22" t="s">
        <v>65</v>
      </c>
      <c r="G71" s="56">
        <v>0</v>
      </c>
      <c r="U71" s="200" t="str">
        <f>'Mapa Integral de Riesgos'!G19</f>
        <v xml:space="preserve">RG5 </v>
      </c>
      <c r="V71" s="206" t="str">
        <f>'Mapa Integral de Riesgos'!AJ19</f>
        <v>Muy Baja</v>
      </c>
      <c r="W71" s="209" t="str">
        <f>'Mapa Integral de Riesgos'!AM19</f>
        <v>Leve</v>
      </c>
      <c r="X71" s="202" t="str">
        <f t="shared" ref="X71" si="2">INDEX($I$44:$M$48,MATCH(V71,$H$44:$H$48,0),MATCH(W71,$I$43:$M$43,0))</f>
        <v>Bajo</v>
      </c>
    </row>
    <row r="72" spans="1:24" ht="29.25" customHeight="1" x14ac:dyDescent="0.25">
      <c r="A72" s="200"/>
      <c r="B72" s="207"/>
      <c r="C72" s="207"/>
      <c r="D72" s="203"/>
      <c r="F72" s="67" t="s">
        <v>252</v>
      </c>
      <c r="G72" s="56">
        <v>0</v>
      </c>
      <c r="U72" s="200"/>
      <c r="V72" s="207"/>
      <c r="W72" s="210"/>
      <c r="X72" s="203"/>
    </row>
    <row r="73" spans="1:24" ht="17.25" customHeight="1" x14ac:dyDescent="0.25">
      <c r="A73" s="200"/>
      <c r="B73" s="208"/>
      <c r="C73" s="208"/>
      <c r="D73" s="204"/>
      <c r="F73" s="54" t="s">
        <v>119</v>
      </c>
      <c r="G73" s="12"/>
      <c r="U73" s="200"/>
      <c r="V73" s="208"/>
      <c r="W73" s="211"/>
      <c r="X73" s="204"/>
    </row>
    <row r="74" spans="1:24" ht="17.25" customHeight="1" x14ac:dyDescent="0.25">
      <c r="A74" s="200" t="str">
        <f>+'Mapa Integral de Riesgos'!G22</f>
        <v xml:space="preserve">RG6 </v>
      </c>
      <c r="B74" s="206" t="str">
        <f>'Mapa Integral de Riesgos'!O22</f>
        <v>Muy Alta</v>
      </c>
      <c r="C74" s="206" t="str">
        <f>'Mapa Integral de Riesgos'!R22</f>
        <v>Leve</v>
      </c>
      <c r="D74" s="202" t="str">
        <f>INDEX($I$44:$M$48,MATCH(B74,$H$44:$H$48,0),MATCH(C74,$I$43:$M$43,0))</f>
        <v>Alto</v>
      </c>
      <c r="F74" s="54" t="s">
        <v>64</v>
      </c>
      <c r="G74" s="12"/>
      <c r="U74" s="200" t="str">
        <f>'Mapa Integral de Riesgos'!G22</f>
        <v xml:space="preserve">RG6 </v>
      </c>
      <c r="V74" s="206" t="str">
        <f>'Mapa Integral de Riesgos'!AJ22</f>
        <v>Baja</v>
      </c>
      <c r="W74" s="209" t="str">
        <f>'Mapa Integral de Riesgos'!AM22</f>
        <v>Leve</v>
      </c>
      <c r="X74" s="202" t="str">
        <f t="shared" ref="X74" si="3">INDEX($I$44:$M$48,MATCH(V74,$H$44:$H$48,0),MATCH(W74,$I$43:$M$43,0))</f>
        <v>Bajo</v>
      </c>
    </row>
    <row r="75" spans="1:24" ht="17.25" customHeight="1" x14ac:dyDescent="0.25">
      <c r="A75" s="200"/>
      <c r="B75" s="207"/>
      <c r="C75" s="207"/>
      <c r="D75" s="203"/>
      <c r="F75" s="54" t="s">
        <v>120</v>
      </c>
      <c r="G75" s="12"/>
      <c r="U75" s="200"/>
      <c r="V75" s="207"/>
      <c r="W75" s="210"/>
      <c r="X75" s="203"/>
    </row>
    <row r="76" spans="1:24" ht="17.25" customHeight="1" x14ac:dyDescent="0.25">
      <c r="A76" s="200"/>
      <c r="B76" s="208"/>
      <c r="C76" s="208"/>
      <c r="D76" s="204"/>
      <c r="F76" s="54" t="s">
        <v>121</v>
      </c>
      <c r="G76" s="12"/>
      <c r="U76" s="200"/>
      <c r="V76" s="208"/>
      <c r="W76" s="211"/>
      <c r="X76" s="204"/>
    </row>
    <row r="77" spans="1:24" ht="17.25" customHeight="1" x14ac:dyDescent="0.25">
      <c r="A77" s="200" t="str">
        <f>+'Mapa Integral de Riesgos'!G25</f>
        <v xml:space="preserve">RG8 </v>
      </c>
      <c r="B77" s="206" t="str">
        <f>'Mapa Integral de Riesgos'!O25</f>
        <v>Muy Alta</v>
      </c>
      <c r="C77" s="206" t="str">
        <f>'Mapa Integral de Riesgos'!R25</f>
        <v>Moderado</v>
      </c>
      <c r="D77" s="202" t="str">
        <f>INDEX($I$44:$M$48,MATCH(B77,$H$44:$H$48,0),MATCH(C77,$I$43:$M$43,0))</f>
        <v>Alto</v>
      </c>
      <c r="F77" s="54" t="s">
        <v>122</v>
      </c>
      <c r="G77" s="12"/>
      <c r="U77" s="200" t="str">
        <f>'Mapa Integral de Riesgos'!G25</f>
        <v xml:space="preserve">RG8 </v>
      </c>
      <c r="V77" s="206" t="str">
        <f>'Mapa Integral de Riesgos'!AJ25</f>
        <v>Baja</v>
      </c>
      <c r="W77" s="209" t="str">
        <f>'Mapa Integral de Riesgos'!AM25</f>
        <v>Moderado</v>
      </c>
      <c r="X77" s="202" t="str">
        <f t="shared" ref="X77" si="4">INDEX($I$44:$M$48,MATCH(V77,$H$44:$H$48,0),MATCH(W77,$I$43:$M$43,0))</f>
        <v>Moderado</v>
      </c>
    </row>
    <row r="78" spans="1:24" ht="17.25" customHeight="1" x14ac:dyDescent="0.25">
      <c r="A78" s="200"/>
      <c r="B78" s="207"/>
      <c r="C78" s="207"/>
      <c r="D78" s="203"/>
      <c r="F78" s="57" t="s">
        <v>186</v>
      </c>
      <c r="G78" s="57" t="s">
        <v>99</v>
      </c>
      <c r="U78" s="200"/>
      <c r="V78" s="207"/>
      <c r="W78" s="210"/>
      <c r="X78" s="203"/>
    </row>
    <row r="79" spans="1:24" ht="17.25" customHeight="1" x14ac:dyDescent="0.25">
      <c r="A79" s="200"/>
      <c r="B79" s="208"/>
      <c r="C79" s="208"/>
      <c r="D79" s="204"/>
      <c r="F79" s="22" t="s">
        <v>123</v>
      </c>
      <c r="G79" s="56">
        <v>0</v>
      </c>
      <c r="U79" s="200"/>
      <c r="V79" s="208"/>
      <c r="W79" s="211"/>
      <c r="X79" s="204"/>
    </row>
    <row r="80" spans="1:24" ht="14.45" customHeight="1" x14ac:dyDescent="0.25">
      <c r="A80" s="200" t="str">
        <f>+'Mapa Integral de Riesgos'!G28</f>
        <v xml:space="preserve">RG9 </v>
      </c>
      <c r="B80" s="206" t="str">
        <f>'Mapa Integral de Riesgos'!O28</f>
        <v>Alta</v>
      </c>
      <c r="C80" s="206" t="str">
        <f>'Mapa Integral de Riesgos'!R28</f>
        <v>Moderado</v>
      </c>
      <c r="D80" s="202" t="str">
        <f>INDEX($I$44:$M$48,MATCH(B80,$H$44:$H$48,0),MATCH(C80,$I$43:$M$43,0))</f>
        <v>Alto</v>
      </c>
      <c r="F80" s="22" t="s">
        <v>254</v>
      </c>
      <c r="G80" s="56">
        <v>0</v>
      </c>
      <c r="U80" s="200" t="str">
        <f>'Mapa Integral de Riesgos'!G28</f>
        <v xml:space="preserve">RG9 </v>
      </c>
      <c r="V80" s="206" t="str">
        <f>'Mapa Integral de Riesgos'!AJ28</f>
        <v>Baja</v>
      </c>
      <c r="W80" s="209" t="str">
        <f>'Mapa Integral de Riesgos'!AM28</f>
        <v>Moderado</v>
      </c>
      <c r="X80" s="202" t="str">
        <f t="shared" ref="X80" si="5">INDEX($I$44:$M$48,MATCH(V80,$H$44:$H$48,0),MATCH(W80,$I$43:$M$43,0))</f>
        <v>Moderado</v>
      </c>
    </row>
    <row r="81" spans="1:24" ht="14.45" customHeight="1" x14ac:dyDescent="0.25">
      <c r="A81" s="200"/>
      <c r="B81" s="207"/>
      <c r="C81" s="207"/>
      <c r="D81" s="203"/>
      <c r="F81" s="54" t="s">
        <v>67</v>
      </c>
      <c r="G81" s="12"/>
      <c r="U81" s="200"/>
      <c r="V81" s="207"/>
      <c r="W81" s="210"/>
      <c r="X81" s="203"/>
    </row>
    <row r="82" spans="1:24" ht="14.45" customHeight="1" x14ac:dyDescent="0.25">
      <c r="A82" s="200"/>
      <c r="B82" s="208"/>
      <c r="C82" s="208"/>
      <c r="D82" s="204"/>
      <c r="F82" s="57" t="s">
        <v>186</v>
      </c>
      <c r="G82" s="57" t="s">
        <v>100</v>
      </c>
      <c r="U82" s="200"/>
      <c r="V82" s="208"/>
      <c r="W82" s="211"/>
      <c r="X82" s="204"/>
    </row>
    <row r="83" spans="1:24" ht="14.45" customHeight="1" x14ac:dyDescent="0.25">
      <c r="A83" s="200" t="str">
        <f>+'Mapa Integral de Riesgos'!G31</f>
        <v xml:space="preserve">RG29 </v>
      </c>
      <c r="B83" s="206" t="str">
        <f>'Mapa Integral de Riesgos'!O31</f>
        <v>Muy Alta</v>
      </c>
      <c r="C83" s="206" t="str">
        <f>'Mapa Integral de Riesgos'!R31</f>
        <v>Moderado</v>
      </c>
      <c r="D83" s="202" t="str">
        <f>INDEX($I$44:$M$48,MATCH(B83,$H$44:$H$48,0),MATCH(C83,$I$43:$M$43,0))</f>
        <v>Alto</v>
      </c>
      <c r="F83" s="22" t="s">
        <v>124</v>
      </c>
      <c r="G83" s="56">
        <v>0</v>
      </c>
      <c r="U83" s="200" t="str">
        <f>'Mapa Integral de Riesgos'!G31</f>
        <v xml:space="preserve">RG29 </v>
      </c>
      <c r="V83" s="206" t="str">
        <f>'Mapa Integral de Riesgos'!AJ31</f>
        <v>Baja</v>
      </c>
      <c r="W83" s="209" t="str">
        <f>'Mapa Integral de Riesgos'!AM31</f>
        <v>Moderado</v>
      </c>
      <c r="X83" s="202" t="str">
        <f t="shared" ref="X83" si="6">INDEX($I$44:$M$48,MATCH(V83,$H$44:$H$48,0),MATCH(W83,$I$43:$M$43,0))</f>
        <v>Moderado</v>
      </c>
    </row>
    <row r="84" spans="1:24" ht="14.45" customHeight="1" x14ac:dyDescent="0.25">
      <c r="A84" s="200"/>
      <c r="B84" s="207"/>
      <c r="C84" s="207"/>
      <c r="D84" s="203"/>
      <c r="F84" s="22" t="s">
        <v>125</v>
      </c>
      <c r="G84" s="56">
        <v>0</v>
      </c>
      <c r="U84" s="200"/>
      <c r="V84" s="207"/>
      <c r="W84" s="210"/>
      <c r="X84" s="203"/>
    </row>
    <row r="85" spans="1:24" ht="14.45" customHeight="1" x14ac:dyDescent="0.25">
      <c r="A85" s="200"/>
      <c r="B85" s="208"/>
      <c r="C85" s="208"/>
      <c r="D85" s="204"/>
      <c r="F85" s="54" t="s">
        <v>69</v>
      </c>
      <c r="G85" s="12"/>
      <c r="U85" s="200"/>
      <c r="V85" s="208"/>
      <c r="W85" s="211"/>
      <c r="X85" s="204"/>
    </row>
    <row r="86" spans="1:24" ht="14.45" customHeight="1" x14ac:dyDescent="0.25">
      <c r="A86" s="200" t="str">
        <f>+'Mapa Integral de Riesgos'!G34</f>
        <v xml:space="preserve">RG30 </v>
      </c>
      <c r="B86" s="206" t="str">
        <f>'Mapa Integral de Riesgos'!O34</f>
        <v>Muy Baja</v>
      </c>
      <c r="C86" s="206" t="str">
        <f>'Mapa Integral de Riesgos'!R34</f>
        <v>Moderado</v>
      </c>
      <c r="D86" s="202" t="str">
        <f>INDEX($I$44:$M$48,MATCH(B86,$H$44:$H$48,0),MATCH(C86,$I$43:$M$43,0))</f>
        <v>Moderado</v>
      </c>
      <c r="F86" s="57" t="s">
        <v>186</v>
      </c>
      <c r="G86" s="57" t="s">
        <v>126</v>
      </c>
      <c r="U86" s="200" t="str">
        <f>'Mapa Integral de Riesgos'!G34</f>
        <v xml:space="preserve">RG30 </v>
      </c>
      <c r="V86" s="206" t="str">
        <f>'Mapa Integral de Riesgos'!AJ34</f>
        <v>Muy Baja</v>
      </c>
      <c r="W86" s="209" t="str">
        <f>'Mapa Integral de Riesgos'!AM34</f>
        <v>Moderado</v>
      </c>
      <c r="X86" s="202" t="str">
        <f t="shared" ref="X86" si="7">INDEX($I$44:$M$48,MATCH(V86,$H$44:$H$48,0),MATCH(W86,$I$43:$M$43,0))</f>
        <v>Moderado</v>
      </c>
    </row>
    <row r="87" spans="1:24" ht="14.45" customHeight="1" x14ac:dyDescent="0.25">
      <c r="A87" s="200"/>
      <c r="B87" s="207"/>
      <c r="C87" s="207"/>
      <c r="D87" s="203"/>
      <c r="F87" s="54" t="s">
        <v>127</v>
      </c>
      <c r="G87" s="12"/>
      <c r="U87" s="200"/>
      <c r="V87" s="207"/>
      <c r="W87" s="210"/>
      <c r="X87" s="203"/>
    </row>
    <row r="88" spans="1:24" ht="14.45" customHeight="1" x14ac:dyDescent="0.25">
      <c r="A88" s="200"/>
      <c r="B88" s="208"/>
      <c r="C88" s="208"/>
      <c r="D88" s="204"/>
      <c r="F88" s="54" t="s">
        <v>128</v>
      </c>
      <c r="G88" s="12"/>
      <c r="U88" s="200"/>
      <c r="V88" s="208"/>
      <c r="W88" s="211"/>
      <c r="X88" s="204"/>
    </row>
    <row r="89" spans="1:24" ht="14.45" customHeight="1" thickBot="1" x14ac:dyDescent="0.3">
      <c r="A89" s="200" t="str">
        <f>+'Mapa Integral de Riesgos'!G37</f>
        <v xml:space="preserve">RG31 </v>
      </c>
      <c r="B89" s="206" t="str">
        <f>'Mapa Integral de Riesgos'!O37</f>
        <v>Muy Baja</v>
      </c>
      <c r="C89" s="206" t="str">
        <f>'Mapa Integral de Riesgos'!R37</f>
        <v>Moderado</v>
      </c>
      <c r="D89" s="202" t="str">
        <f>INDEX($I$44:$M$48,MATCH(B89,$H$44:$H$48,0),MATCH(C89,$I$43:$M$43,0))</f>
        <v>Moderado</v>
      </c>
      <c r="F89" s="55" t="s">
        <v>129</v>
      </c>
      <c r="G89" s="68"/>
      <c r="U89" s="200" t="str">
        <f>'Mapa Integral de Riesgos'!G37</f>
        <v xml:space="preserve">RG31 </v>
      </c>
      <c r="V89" s="206" t="str">
        <f>'Mapa Integral de Riesgos'!AJ37</f>
        <v>Muy Baja</v>
      </c>
      <c r="W89" s="209" t="str">
        <f>'Mapa Integral de Riesgos'!AM37</f>
        <v>Moderado</v>
      </c>
      <c r="X89" s="202" t="str">
        <f t="shared" ref="X89" si="8">INDEX($I$44:$M$48,MATCH(V89,$H$44:$H$48,0),MATCH(W89,$I$43:$M$43,0))</f>
        <v>Moderado</v>
      </c>
    </row>
    <row r="90" spans="1:24" ht="14.45" customHeight="1" x14ac:dyDescent="0.25">
      <c r="A90" s="200"/>
      <c r="B90" s="207"/>
      <c r="C90" s="207"/>
      <c r="D90" s="203"/>
      <c r="U90" s="200"/>
      <c r="V90" s="207"/>
      <c r="W90" s="210"/>
      <c r="X90" s="203"/>
    </row>
    <row r="91" spans="1:24" ht="14.45" customHeight="1" x14ac:dyDescent="0.25">
      <c r="A91" s="200"/>
      <c r="B91" s="208"/>
      <c r="C91" s="208"/>
      <c r="D91" s="204"/>
      <c r="F91" s="30" t="s">
        <v>130</v>
      </c>
      <c r="U91" s="200"/>
      <c r="V91" s="208"/>
      <c r="W91" s="211"/>
      <c r="X91" s="204"/>
    </row>
    <row r="92" spans="1:24" ht="14.45" customHeight="1" x14ac:dyDescent="0.25">
      <c r="A92" s="200" t="str">
        <f>+'Mapa Integral de Riesgos'!G40</f>
        <v xml:space="preserve">RG32 </v>
      </c>
      <c r="B92" s="206" t="str">
        <f>'Mapa Integral de Riesgos'!O40</f>
        <v>Media</v>
      </c>
      <c r="C92" s="206" t="str">
        <f>'Mapa Integral de Riesgos'!R40</f>
        <v>Menor</v>
      </c>
      <c r="D92" s="202" t="str">
        <f>INDEX($I$44:$M$48,MATCH(B92,$H$44:$H$48,0),MATCH(C92,$I$43:$M$43,0))</f>
        <v>Moderado</v>
      </c>
      <c r="U92" s="200" t="str">
        <f>'Mapa Integral de Riesgos'!G40</f>
        <v xml:space="preserve">RG32 </v>
      </c>
      <c r="V92" s="206" t="str">
        <f>'Mapa Integral de Riesgos'!AJ40</f>
        <v>Muy Baja</v>
      </c>
      <c r="W92" s="209" t="str">
        <f>'Mapa Integral de Riesgos'!AM40</f>
        <v>Menor</v>
      </c>
      <c r="X92" s="202" t="str">
        <f t="shared" ref="X92" si="9">INDEX($I$44:$M$48,MATCH(V92,$H$44:$H$48,0),MATCH(W92,$I$43:$M$43,0))</f>
        <v>Bajo</v>
      </c>
    </row>
    <row r="93" spans="1:24" ht="14.45" customHeight="1" x14ac:dyDescent="0.25">
      <c r="A93" s="200"/>
      <c r="B93" s="207"/>
      <c r="C93" s="207"/>
      <c r="D93" s="203"/>
      <c r="U93" s="200"/>
      <c r="V93" s="207"/>
      <c r="W93" s="210"/>
      <c r="X93" s="203"/>
    </row>
    <row r="94" spans="1:24" ht="14.45" customHeight="1" x14ac:dyDescent="0.25">
      <c r="A94" s="200"/>
      <c r="B94" s="208"/>
      <c r="C94" s="208"/>
      <c r="D94" s="204"/>
      <c r="U94" s="200"/>
      <c r="V94" s="208"/>
      <c r="W94" s="211"/>
      <c r="X94" s="204"/>
    </row>
    <row r="95" spans="1:24" ht="14.45" customHeight="1" x14ac:dyDescent="0.25">
      <c r="A95" s="200" t="str">
        <f>+'Mapa Integral de Riesgos'!G43</f>
        <v xml:space="preserve">RG35 </v>
      </c>
      <c r="B95" s="206" t="str">
        <f>'Mapa Integral de Riesgos'!O43</f>
        <v>Baja</v>
      </c>
      <c r="C95" s="206" t="str">
        <f>'Mapa Integral de Riesgos'!R43</f>
        <v>Leve</v>
      </c>
      <c r="D95" s="202" t="str">
        <f>INDEX($I$44:$M$48,MATCH(B95,$H$44:$H$48,0),MATCH(C95,$I$43:$M$43,0))</f>
        <v>Bajo</v>
      </c>
      <c r="U95" s="200" t="str">
        <f>'Mapa Integral de Riesgos'!G43</f>
        <v xml:space="preserve">RG35 </v>
      </c>
      <c r="V95" s="206" t="str">
        <f>'Mapa Integral de Riesgos'!AJ43</f>
        <v>Muy Baja</v>
      </c>
      <c r="W95" s="209" t="str">
        <f>'Mapa Integral de Riesgos'!AM43</f>
        <v>Leve</v>
      </c>
      <c r="X95" s="202" t="str">
        <f t="shared" ref="X95" si="10">INDEX($I$44:$M$48,MATCH(V95,$H$44:$H$48,0),MATCH(W95,$I$43:$M$43,0))</f>
        <v>Bajo</v>
      </c>
    </row>
    <row r="96" spans="1:24" ht="14.45" customHeight="1" x14ac:dyDescent="0.25">
      <c r="A96" s="200"/>
      <c r="B96" s="207"/>
      <c r="C96" s="207"/>
      <c r="D96" s="203"/>
      <c r="U96" s="200"/>
      <c r="V96" s="207"/>
      <c r="W96" s="210"/>
      <c r="X96" s="203"/>
    </row>
    <row r="97" spans="1:24" ht="14.45" customHeight="1" x14ac:dyDescent="0.25">
      <c r="A97" s="200"/>
      <c r="B97" s="208"/>
      <c r="C97" s="208"/>
      <c r="D97" s="204"/>
      <c r="U97" s="200"/>
      <c r="V97" s="208"/>
      <c r="W97" s="211"/>
      <c r="X97" s="204"/>
    </row>
    <row r="98" spans="1:24" ht="14.45" customHeight="1" x14ac:dyDescent="0.25">
      <c r="A98" s="200" t="str">
        <f>+'Mapa Integral de Riesgos'!G46</f>
        <v xml:space="preserve">RG48 </v>
      </c>
      <c r="B98" s="206" t="str">
        <f>'Mapa Integral de Riesgos'!O46</f>
        <v>Muy Alta</v>
      </c>
      <c r="C98" s="206" t="str">
        <f>'Mapa Integral de Riesgos'!R46</f>
        <v>Leve</v>
      </c>
      <c r="D98" s="202" t="str">
        <f>INDEX($I$44:$M$48,MATCH(B98,$H$44:$H$48,0),MATCH(C98,$I$43:$M$43,0))</f>
        <v>Alto</v>
      </c>
      <c r="U98" s="200" t="str">
        <f>'Mapa Integral de Riesgos'!G46</f>
        <v xml:space="preserve">RG48 </v>
      </c>
      <c r="V98" s="206" t="str">
        <f>'Mapa Integral de Riesgos'!AJ46</f>
        <v>Baja</v>
      </c>
      <c r="W98" s="209" t="str">
        <f>'Mapa Integral de Riesgos'!AM46</f>
        <v>Leve</v>
      </c>
      <c r="X98" s="202" t="str">
        <f t="shared" ref="X98" si="11">INDEX($I$44:$M$48,MATCH(V98,$H$44:$H$48,0),MATCH(W98,$I$43:$M$43,0))</f>
        <v>Bajo</v>
      </c>
    </row>
    <row r="99" spans="1:24" ht="14.45" customHeight="1" x14ac:dyDescent="0.25">
      <c r="A99" s="200"/>
      <c r="B99" s="207"/>
      <c r="C99" s="207"/>
      <c r="D99" s="203"/>
      <c r="U99" s="200"/>
      <c r="V99" s="207"/>
      <c r="W99" s="210"/>
      <c r="X99" s="203"/>
    </row>
    <row r="100" spans="1:24" ht="14.45" customHeight="1" x14ac:dyDescent="0.25">
      <c r="A100" s="200"/>
      <c r="B100" s="208"/>
      <c r="C100" s="208"/>
      <c r="D100" s="204"/>
      <c r="U100" s="200"/>
      <c r="V100" s="208"/>
      <c r="W100" s="211"/>
      <c r="X100" s="204"/>
    </row>
    <row r="101" spans="1:24" ht="14.45" customHeight="1" x14ac:dyDescent="0.25">
      <c r="A101" s="200" t="str">
        <f>+'Mapa Integral de Riesgos'!G49</f>
        <v xml:space="preserve">RF2 </v>
      </c>
      <c r="B101" s="206" t="str">
        <f>'Mapa Integral de Riesgos'!O49</f>
        <v>Muy Alta</v>
      </c>
      <c r="C101" s="206" t="str">
        <f>'Mapa Integral de Riesgos'!R49</f>
        <v>Moderado</v>
      </c>
      <c r="D101" s="202" t="str">
        <f>INDEX($I$44:$M$48,MATCH(B101,$H$44:$H$48,0),MATCH(C101,$I$43:$M$43,0))</f>
        <v>Alto</v>
      </c>
      <c r="U101" s="200" t="str">
        <f>'Mapa Integral de Riesgos'!G49</f>
        <v xml:space="preserve">RF2 </v>
      </c>
      <c r="V101" s="206" t="str">
        <f>'Mapa Integral de Riesgos'!AJ49</f>
        <v>Baja</v>
      </c>
      <c r="W101" s="209" t="str">
        <f>'Mapa Integral de Riesgos'!AM49</f>
        <v>Moderado</v>
      </c>
      <c r="X101" s="202" t="str">
        <f t="shared" ref="X101" si="12">INDEX($I$44:$M$48,MATCH(V101,$H$44:$H$48,0),MATCH(W101,$I$43:$M$43,0))</f>
        <v>Moderado</v>
      </c>
    </row>
    <row r="102" spans="1:24" ht="14.45" customHeight="1" x14ac:dyDescent="0.25">
      <c r="A102" s="200"/>
      <c r="B102" s="207"/>
      <c r="C102" s="207"/>
      <c r="D102" s="203"/>
      <c r="U102" s="200"/>
      <c r="V102" s="207"/>
      <c r="W102" s="210"/>
      <c r="X102" s="203"/>
    </row>
    <row r="103" spans="1:24" ht="14.45" customHeight="1" x14ac:dyDescent="0.25">
      <c r="A103" s="200"/>
      <c r="B103" s="208"/>
      <c r="C103" s="208"/>
      <c r="D103" s="204"/>
      <c r="U103" s="200"/>
      <c r="V103" s="208"/>
      <c r="W103" s="211"/>
      <c r="X103" s="204"/>
    </row>
    <row r="104" spans="1:24" ht="14.45" customHeight="1" x14ac:dyDescent="0.25">
      <c r="A104" s="200" t="str">
        <f>+'Mapa Integral de Riesgos'!G52</f>
        <v xml:space="preserve">RF15 </v>
      </c>
      <c r="B104" s="206" t="str">
        <f>'Mapa Integral de Riesgos'!O52</f>
        <v>Muy Baja</v>
      </c>
      <c r="C104" s="206" t="str">
        <f>'Mapa Integral de Riesgos'!R52</f>
        <v>Moderado</v>
      </c>
      <c r="D104" s="202" t="str">
        <f>INDEX($I$44:$M$48,MATCH(B104,$H$44:$H$48,0),MATCH(C104,$I$43:$M$43,0))</f>
        <v>Moderado</v>
      </c>
      <c r="U104" s="200" t="str">
        <f>'Mapa Integral de Riesgos'!G52</f>
        <v xml:space="preserve">RF15 </v>
      </c>
      <c r="V104" s="206" t="str">
        <f>'Mapa Integral de Riesgos'!AJ52</f>
        <v>Muy Baja</v>
      </c>
      <c r="W104" s="209" t="str">
        <f>'Mapa Integral de Riesgos'!AM52</f>
        <v>Moderado</v>
      </c>
      <c r="X104" s="202" t="str">
        <f t="shared" ref="X104" si="13">INDEX($I$44:$M$48,MATCH(V104,$H$44:$H$48,0),MATCH(W104,$I$43:$M$43,0))</f>
        <v>Moderado</v>
      </c>
    </row>
    <row r="105" spans="1:24" ht="14.45" customHeight="1" x14ac:dyDescent="0.25">
      <c r="A105" s="200"/>
      <c r="B105" s="207"/>
      <c r="C105" s="207"/>
      <c r="D105" s="203"/>
      <c r="U105" s="200"/>
      <c r="V105" s="207"/>
      <c r="W105" s="210"/>
      <c r="X105" s="203"/>
    </row>
    <row r="106" spans="1:24" ht="14.45" customHeight="1" x14ac:dyDescent="0.25">
      <c r="A106" s="200"/>
      <c r="B106" s="208"/>
      <c r="C106" s="208"/>
      <c r="D106" s="204"/>
      <c r="U106" s="200"/>
      <c r="V106" s="208"/>
      <c r="W106" s="211"/>
      <c r="X106" s="204"/>
    </row>
    <row r="107" spans="1:24" ht="14.45" customHeight="1" x14ac:dyDescent="0.25">
      <c r="A107" s="200" t="str">
        <f>+'Mapa Integral de Riesgos'!G55</f>
        <v xml:space="preserve">RF16 </v>
      </c>
      <c r="B107" s="206" t="str">
        <f>'Mapa Integral de Riesgos'!O55</f>
        <v>Baja</v>
      </c>
      <c r="C107" s="206" t="str">
        <f>'Mapa Integral de Riesgos'!R55</f>
        <v>Moderado</v>
      </c>
      <c r="D107" s="202" t="str">
        <f>INDEX($I$44:$M$48,MATCH(B107,$H$44:$H$48,0),MATCH(C107,$I$43:$M$43,0))</f>
        <v>Moderado</v>
      </c>
      <c r="U107" s="200" t="str">
        <f>'Mapa Integral de Riesgos'!G55</f>
        <v xml:space="preserve">RF16 </v>
      </c>
      <c r="V107" s="206" t="str">
        <f>'Mapa Integral de Riesgos'!AJ55</f>
        <v>Muy Baja</v>
      </c>
      <c r="W107" s="209" t="str">
        <f>'Mapa Integral de Riesgos'!AM55</f>
        <v>Moderado</v>
      </c>
      <c r="X107" s="202" t="str">
        <f t="shared" ref="X107" si="14">INDEX($I$44:$M$48,MATCH(V107,$H$44:$H$48,0),MATCH(W107,$I$43:$M$43,0))</f>
        <v>Moderado</v>
      </c>
    </row>
    <row r="108" spans="1:24" ht="14.45" customHeight="1" x14ac:dyDescent="0.25">
      <c r="A108" s="200"/>
      <c r="B108" s="207"/>
      <c r="C108" s="207"/>
      <c r="D108" s="203"/>
      <c r="U108" s="200"/>
      <c r="V108" s="207"/>
      <c r="W108" s="210"/>
      <c r="X108" s="203"/>
    </row>
    <row r="109" spans="1:24" ht="14.45" customHeight="1" x14ac:dyDescent="0.25">
      <c r="A109" s="200"/>
      <c r="B109" s="208"/>
      <c r="C109" s="208"/>
      <c r="D109" s="204"/>
      <c r="U109" s="200"/>
      <c r="V109" s="208"/>
      <c r="W109" s="211"/>
      <c r="X109" s="204"/>
    </row>
    <row r="110" spans="1:24" ht="14.45" customHeight="1" x14ac:dyDescent="0.25">
      <c r="A110" s="200" t="str">
        <f>+'Mapa Integral de Riesgos'!G58</f>
        <v xml:space="preserve">RF17 </v>
      </c>
      <c r="B110" s="206" t="str">
        <f>'Mapa Integral de Riesgos'!O58</f>
        <v>Media</v>
      </c>
      <c r="C110" s="206" t="str">
        <f>'Mapa Integral de Riesgos'!R58</f>
        <v>Leve</v>
      </c>
      <c r="D110" s="202" t="str">
        <f>INDEX($I$44:$M$48,MATCH(B110,$H$44:$H$48,0),MATCH(C110,$I$43:$M$43,0))</f>
        <v>Moderado</v>
      </c>
      <c r="U110" s="200" t="str">
        <f>'Mapa Integral de Riesgos'!G58</f>
        <v xml:space="preserve">RF17 </v>
      </c>
      <c r="V110" s="206" t="str">
        <f>'Mapa Integral de Riesgos'!AJ58</f>
        <v>Muy Baja</v>
      </c>
      <c r="W110" s="209" t="str">
        <f>'Mapa Integral de Riesgos'!AM58</f>
        <v>Leve</v>
      </c>
      <c r="X110" s="202" t="str">
        <f t="shared" ref="X110" si="15">INDEX($I$44:$M$48,MATCH(V110,$H$44:$H$48,0),MATCH(W110,$I$43:$M$43,0))</f>
        <v>Bajo</v>
      </c>
    </row>
    <row r="111" spans="1:24" ht="14.45" customHeight="1" x14ac:dyDescent="0.25">
      <c r="A111" s="200"/>
      <c r="B111" s="207"/>
      <c r="C111" s="207"/>
      <c r="D111" s="203"/>
      <c r="U111" s="200"/>
      <c r="V111" s="207"/>
      <c r="W111" s="210"/>
      <c r="X111" s="203"/>
    </row>
    <row r="112" spans="1:24" ht="14.45" customHeight="1" x14ac:dyDescent="0.25">
      <c r="A112" s="200"/>
      <c r="B112" s="208"/>
      <c r="C112" s="208"/>
      <c r="D112" s="204"/>
      <c r="U112" s="200"/>
      <c r="V112" s="208"/>
      <c r="W112" s="211"/>
      <c r="X112" s="204"/>
    </row>
    <row r="113" spans="1:24" ht="14.45" customHeight="1" x14ac:dyDescent="0.25">
      <c r="A113" s="200">
        <f>+'Mapa Integral de Riesgos'!G61</f>
        <v>0</v>
      </c>
      <c r="B113" s="206" t="str">
        <f>'Mapa Integral de Riesgos'!O61</f>
        <v/>
      </c>
      <c r="C113" s="206" t="str">
        <f>'Mapa Integral de Riesgos'!R61</f>
        <v/>
      </c>
      <c r="D113" s="202" t="e">
        <f>INDEX($I$44:$M$48,MATCH(B113,$H$44:$H$48,0),MATCH(C113,$I$43:$M$43,0))</f>
        <v>#N/A</v>
      </c>
      <c r="U113" s="200">
        <f>'Mapa Integral de Riesgos'!G61</f>
        <v>0</v>
      </c>
      <c r="V113" s="206" t="str">
        <f>'Mapa Integral de Riesgos'!AJ61</f>
        <v/>
      </c>
      <c r="W113" s="209" t="str">
        <f>'Mapa Integral de Riesgos'!AM61</f>
        <v/>
      </c>
      <c r="X113" s="202" t="e">
        <f t="shared" ref="X113" si="16">INDEX($I$44:$M$48,MATCH(V113,$H$44:$H$48,0),MATCH(W113,$I$43:$M$43,0))</f>
        <v>#N/A</v>
      </c>
    </row>
    <row r="114" spans="1:24" ht="14.45" customHeight="1" x14ac:dyDescent="0.25">
      <c r="A114" s="200"/>
      <c r="B114" s="207"/>
      <c r="C114" s="207"/>
      <c r="D114" s="203"/>
      <c r="U114" s="200"/>
      <c r="V114" s="207"/>
      <c r="W114" s="210"/>
      <c r="X114" s="203"/>
    </row>
    <row r="115" spans="1:24" ht="14.45" customHeight="1" x14ac:dyDescent="0.25">
      <c r="A115" s="200"/>
      <c r="B115" s="208"/>
      <c r="C115" s="208"/>
      <c r="D115" s="204"/>
      <c r="U115" s="200"/>
      <c r="V115" s="208"/>
      <c r="W115" s="211"/>
      <c r="X115" s="204"/>
    </row>
    <row r="116" spans="1:24" ht="14.45" customHeight="1" x14ac:dyDescent="0.25">
      <c r="A116" s="200">
        <f>+'Mapa Integral de Riesgos'!G64</f>
        <v>0</v>
      </c>
      <c r="B116" s="206" t="str">
        <f>'Mapa Integral de Riesgos'!O64</f>
        <v/>
      </c>
      <c r="C116" s="206" t="str">
        <f>'Mapa Integral de Riesgos'!R64</f>
        <v/>
      </c>
      <c r="D116" s="202" t="e">
        <f>INDEX($I$44:$M$48,MATCH(B116,$H$44:$H$48,0),MATCH(C116,$I$43:$M$43,0))</f>
        <v>#N/A</v>
      </c>
      <c r="U116" s="200">
        <f>'Mapa Integral de Riesgos'!G64</f>
        <v>0</v>
      </c>
      <c r="V116" s="206" t="str">
        <f>'Mapa Integral de Riesgos'!AJ64</f>
        <v/>
      </c>
      <c r="W116" s="209" t="str">
        <f>'Mapa Integral de Riesgos'!AM64</f>
        <v/>
      </c>
      <c r="X116" s="202" t="e">
        <f t="shared" ref="X116" si="17">INDEX($I$44:$M$48,MATCH(V116,$H$44:$H$48,0),MATCH(W116,$I$43:$M$43,0))</f>
        <v>#N/A</v>
      </c>
    </row>
    <row r="117" spans="1:24" ht="14.45" customHeight="1" x14ac:dyDescent="0.25">
      <c r="A117" s="200"/>
      <c r="B117" s="207"/>
      <c r="C117" s="207"/>
      <c r="D117" s="203"/>
      <c r="U117" s="200"/>
      <c r="V117" s="207"/>
      <c r="W117" s="210"/>
      <c r="X117" s="203"/>
    </row>
    <row r="118" spans="1:24" ht="14.45" customHeight="1" x14ac:dyDescent="0.25">
      <c r="A118" s="200"/>
      <c r="B118" s="208"/>
      <c r="C118" s="208"/>
      <c r="D118" s="204"/>
      <c r="U118" s="200"/>
      <c r="V118" s="208"/>
      <c r="W118" s="211"/>
      <c r="X118" s="204"/>
    </row>
    <row r="119" spans="1:24" ht="14.45" customHeight="1" x14ac:dyDescent="0.25">
      <c r="A119" s="200">
        <f>+'Mapa Integral de Riesgos'!G67</f>
        <v>0</v>
      </c>
      <c r="B119" s="206" t="str">
        <f>'Mapa Integral de Riesgos'!O67</f>
        <v/>
      </c>
      <c r="C119" s="206" t="str">
        <f>'Mapa Integral de Riesgos'!R67</f>
        <v/>
      </c>
      <c r="D119" s="202" t="e">
        <f>INDEX($I$44:$M$48,MATCH(B119,$H$44:$H$48,0),MATCH(C119,$I$43:$M$43,0))</f>
        <v>#N/A</v>
      </c>
      <c r="F119"/>
      <c r="U119" s="200">
        <f>'Mapa Integral de Riesgos'!G67</f>
        <v>0</v>
      </c>
      <c r="V119" s="206" t="str">
        <f>'Mapa Integral de Riesgos'!AJ67</f>
        <v/>
      </c>
      <c r="W119" s="209" t="str">
        <f>'Mapa Integral de Riesgos'!AM67</f>
        <v/>
      </c>
      <c r="X119" s="202" t="e">
        <f t="shared" ref="X119" si="18">INDEX($I$44:$M$48,MATCH(V119,$H$44:$H$48,0),MATCH(W119,$I$43:$M$43,0))</f>
        <v>#N/A</v>
      </c>
    </row>
    <row r="120" spans="1:24" ht="14.45" customHeight="1" x14ac:dyDescent="0.25">
      <c r="A120" s="200"/>
      <c r="B120" s="207"/>
      <c r="C120" s="207"/>
      <c r="D120" s="203"/>
      <c r="F120"/>
      <c r="U120" s="200"/>
      <c r="V120" s="207"/>
      <c r="W120" s="210"/>
      <c r="X120" s="203"/>
    </row>
    <row r="121" spans="1:24" ht="14.45" customHeight="1" x14ac:dyDescent="0.25">
      <c r="A121" s="200"/>
      <c r="B121" s="208"/>
      <c r="C121" s="208"/>
      <c r="D121" s="204"/>
      <c r="U121" s="200"/>
      <c r="V121" s="208"/>
      <c r="W121" s="211"/>
      <c r="X121" s="204"/>
    </row>
    <row r="122" spans="1:24" ht="14.45" customHeight="1" x14ac:dyDescent="0.25">
      <c r="A122" s="200">
        <f>+'Mapa Integral de Riesgos'!G70</f>
        <v>0</v>
      </c>
      <c r="B122" s="206" t="str">
        <f>'Mapa Integral de Riesgos'!O70</f>
        <v/>
      </c>
      <c r="C122" s="206" t="str">
        <f>'Mapa Integral de Riesgos'!R70</f>
        <v/>
      </c>
      <c r="D122" s="202" t="e">
        <f>INDEX($I$44:$M$48,MATCH(B122,$H$44:$H$48,0),MATCH(C122,$I$43:$M$43,0))</f>
        <v>#N/A</v>
      </c>
      <c r="U122" s="200">
        <f>'Mapa Integral de Riesgos'!G70</f>
        <v>0</v>
      </c>
      <c r="V122" s="206" t="str">
        <f>'Mapa Integral de Riesgos'!AJ70</f>
        <v/>
      </c>
      <c r="W122" s="209" t="str">
        <f>'Mapa Integral de Riesgos'!AM70</f>
        <v/>
      </c>
      <c r="X122" s="202" t="e">
        <f t="shared" ref="X122" si="19">INDEX($I$44:$M$48,MATCH(V122,$H$44:$H$48,0),MATCH(W122,$I$43:$M$43,0))</f>
        <v>#N/A</v>
      </c>
    </row>
    <row r="123" spans="1:24" ht="14.45" customHeight="1" x14ac:dyDescent="0.25">
      <c r="A123" s="200"/>
      <c r="B123" s="207"/>
      <c r="C123" s="207"/>
      <c r="D123" s="203"/>
      <c r="U123" s="200"/>
      <c r="V123" s="207"/>
      <c r="W123" s="210"/>
      <c r="X123" s="203"/>
    </row>
    <row r="124" spans="1:24" ht="14.45" customHeight="1" x14ac:dyDescent="0.25">
      <c r="A124" s="200"/>
      <c r="B124" s="208"/>
      <c r="C124" s="208"/>
      <c r="D124" s="204"/>
      <c r="U124" s="200"/>
      <c r="V124" s="208"/>
      <c r="W124" s="211"/>
      <c r="X124" s="204"/>
    </row>
    <row r="125" spans="1:24" ht="14.45" customHeight="1" x14ac:dyDescent="0.25">
      <c r="A125" s="200">
        <f>+'Mapa Integral de Riesgos'!G73</f>
        <v>0</v>
      </c>
      <c r="B125" s="206" t="str">
        <f>'Mapa Integral de Riesgos'!O73</f>
        <v/>
      </c>
      <c r="C125" s="206" t="str">
        <f>'Mapa Integral de Riesgos'!R73</f>
        <v/>
      </c>
      <c r="D125" s="202" t="e">
        <f>INDEX($I$44:$M$48,MATCH(B125,$H$44:$H$48,0),MATCH(C125,$I$43:$M$43,0))</f>
        <v>#N/A</v>
      </c>
      <c r="U125" s="200">
        <f>'Mapa Integral de Riesgos'!G73</f>
        <v>0</v>
      </c>
      <c r="V125" s="206" t="str">
        <f>'Mapa Integral de Riesgos'!AJ73</f>
        <v/>
      </c>
      <c r="W125" s="209" t="str">
        <f>'Mapa Integral de Riesgos'!AM73</f>
        <v/>
      </c>
      <c r="X125" s="202" t="e">
        <f t="shared" ref="X125" si="20">INDEX($I$44:$M$48,MATCH(V125,$H$44:$H$48,0),MATCH(W125,$I$43:$M$43,0))</f>
        <v>#N/A</v>
      </c>
    </row>
    <row r="126" spans="1:24" ht="14.45" customHeight="1" x14ac:dyDescent="0.25">
      <c r="A126" s="200"/>
      <c r="B126" s="207"/>
      <c r="C126" s="207"/>
      <c r="D126" s="203"/>
      <c r="U126" s="200"/>
      <c r="V126" s="207"/>
      <c r="W126" s="210"/>
      <c r="X126" s="203"/>
    </row>
    <row r="127" spans="1:24" ht="14.45" customHeight="1" x14ac:dyDescent="0.25">
      <c r="A127" s="200"/>
      <c r="B127" s="208"/>
      <c r="C127" s="208"/>
      <c r="D127" s="204"/>
      <c r="U127" s="200"/>
      <c r="V127" s="208"/>
      <c r="W127" s="211"/>
      <c r="X127" s="204"/>
    </row>
    <row r="128" spans="1:24" ht="14.45" customHeight="1" x14ac:dyDescent="0.25">
      <c r="A128" s="200">
        <f>+'Mapa Integral de Riesgos'!G76</f>
        <v>0</v>
      </c>
      <c r="B128" s="206" t="str">
        <f>'Mapa Integral de Riesgos'!O76</f>
        <v/>
      </c>
      <c r="C128" s="206" t="str">
        <f>'Mapa Integral de Riesgos'!R76</f>
        <v/>
      </c>
      <c r="D128" s="202" t="e">
        <f>INDEX($I$44:$M$48,MATCH(B128,$H$44:$H$48,0),MATCH(C128,$I$43:$M$43,0))</f>
        <v>#N/A</v>
      </c>
      <c r="U128" s="200">
        <f>'Mapa Integral de Riesgos'!G76</f>
        <v>0</v>
      </c>
      <c r="V128" s="206" t="str">
        <f>'Mapa Integral de Riesgos'!AJ76</f>
        <v/>
      </c>
      <c r="W128" s="209" t="str">
        <f>'Mapa Integral de Riesgos'!AM76</f>
        <v/>
      </c>
      <c r="X128" s="202" t="e">
        <f t="shared" ref="X128" si="21">INDEX($I$44:$M$48,MATCH(V128,$H$44:$H$48,0),MATCH(W128,$I$43:$M$43,0))</f>
        <v>#N/A</v>
      </c>
    </row>
    <row r="129" spans="1:24" ht="14.45" customHeight="1" x14ac:dyDescent="0.25">
      <c r="A129" s="200"/>
      <c r="B129" s="207"/>
      <c r="C129" s="207"/>
      <c r="D129" s="203"/>
      <c r="U129" s="200"/>
      <c r="V129" s="207"/>
      <c r="W129" s="210"/>
      <c r="X129" s="203"/>
    </row>
    <row r="130" spans="1:24" ht="14.45" customHeight="1" x14ac:dyDescent="0.25">
      <c r="A130" s="200"/>
      <c r="B130" s="208"/>
      <c r="C130" s="208"/>
      <c r="D130" s="204"/>
      <c r="U130" s="200"/>
      <c r="V130" s="208"/>
      <c r="W130" s="211"/>
      <c r="X130" s="204"/>
    </row>
    <row r="131" spans="1:24" ht="14.45" customHeight="1" x14ac:dyDescent="0.25">
      <c r="A131" s="200">
        <f>+'Mapa Integral de Riesgos'!G79</f>
        <v>0</v>
      </c>
      <c r="B131" s="206" t="str">
        <f>'Mapa Integral de Riesgos'!O79</f>
        <v/>
      </c>
      <c r="C131" s="206" t="str">
        <f>'Mapa Integral de Riesgos'!R79</f>
        <v/>
      </c>
      <c r="D131" s="202" t="e">
        <f>INDEX($I$44:$M$48,MATCH(B131,$H$44:$H$48,0),MATCH(C131,$I$43:$M$43,0))</f>
        <v>#N/A</v>
      </c>
      <c r="U131" s="200">
        <f>'Mapa Integral de Riesgos'!G79</f>
        <v>0</v>
      </c>
      <c r="V131" s="206" t="str">
        <f>'Mapa Integral de Riesgos'!AJ79</f>
        <v/>
      </c>
      <c r="W131" s="209" t="str">
        <f>'Mapa Integral de Riesgos'!AM79</f>
        <v/>
      </c>
      <c r="X131" s="202" t="e">
        <f t="shared" ref="X131" si="22">INDEX($I$44:$M$48,MATCH(V131,$H$44:$H$48,0),MATCH(W131,$I$43:$M$43,0))</f>
        <v>#N/A</v>
      </c>
    </row>
    <row r="132" spans="1:24" ht="14.45" customHeight="1" x14ac:dyDescent="0.25">
      <c r="A132" s="200"/>
      <c r="B132" s="207"/>
      <c r="C132" s="207"/>
      <c r="D132" s="203"/>
      <c r="U132" s="200"/>
      <c r="V132" s="207"/>
      <c r="W132" s="210"/>
      <c r="X132" s="203"/>
    </row>
    <row r="133" spans="1:24" ht="14.45" customHeight="1" x14ac:dyDescent="0.25">
      <c r="A133" s="200"/>
      <c r="B133" s="208"/>
      <c r="C133" s="208"/>
      <c r="D133" s="204"/>
      <c r="U133" s="200"/>
      <c r="V133" s="208"/>
      <c r="W133" s="211"/>
      <c r="X133" s="204"/>
    </row>
    <row r="134" spans="1:24" ht="14.45" customHeight="1" x14ac:dyDescent="0.25">
      <c r="A134" s="200">
        <f>+'Mapa Integral de Riesgos'!G82</f>
        <v>0</v>
      </c>
      <c r="B134" s="206" t="str">
        <f>'Mapa Integral de Riesgos'!O82</f>
        <v/>
      </c>
      <c r="C134" s="206" t="str">
        <f>'Mapa Integral de Riesgos'!R82</f>
        <v/>
      </c>
      <c r="D134" s="202" t="e">
        <f>INDEX($I$44:$M$48,MATCH(B134,$H$44:$H$48,0),MATCH(C134,$I$43:$M$43,0))</f>
        <v>#N/A</v>
      </c>
      <c r="U134" s="200">
        <f>'Mapa Integral de Riesgos'!G82</f>
        <v>0</v>
      </c>
      <c r="V134" s="206" t="str">
        <f>'Mapa Integral de Riesgos'!AJ82</f>
        <v/>
      </c>
      <c r="W134" s="209" t="str">
        <f>'Mapa Integral de Riesgos'!AM82</f>
        <v/>
      </c>
      <c r="X134" s="202" t="e">
        <f t="shared" ref="X134" si="23">INDEX($I$44:$M$48,MATCH(V134,$H$44:$H$48,0),MATCH(W134,$I$43:$M$43,0))</f>
        <v>#N/A</v>
      </c>
    </row>
    <row r="135" spans="1:24" ht="14.45" customHeight="1" x14ac:dyDescent="0.25">
      <c r="A135" s="200"/>
      <c r="B135" s="207"/>
      <c r="C135" s="207"/>
      <c r="D135" s="203"/>
      <c r="U135" s="200"/>
      <c r="V135" s="207"/>
      <c r="W135" s="210"/>
      <c r="X135" s="203"/>
    </row>
    <row r="136" spans="1:24" ht="14.45" customHeight="1" x14ac:dyDescent="0.25">
      <c r="A136" s="200"/>
      <c r="B136" s="208"/>
      <c r="C136" s="208"/>
      <c r="D136" s="204"/>
      <c r="U136" s="200"/>
      <c r="V136" s="208"/>
      <c r="W136" s="211"/>
      <c r="X136" s="204"/>
    </row>
    <row r="137" spans="1:24" ht="14.45" customHeight="1" x14ac:dyDescent="0.25">
      <c r="A137" s="200">
        <f>+'Mapa Integral de Riesgos'!G85</f>
        <v>0</v>
      </c>
      <c r="B137" s="206" t="str">
        <f>'Mapa Integral de Riesgos'!O85</f>
        <v/>
      </c>
      <c r="C137" s="206" t="str">
        <f>'Mapa Integral de Riesgos'!R85</f>
        <v/>
      </c>
      <c r="D137" s="202" t="e">
        <f>INDEX($I$44:$M$48,MATCH(B137,$H$44:$H$48,0),MATCH(C137,$I$43:$M$43,0))</f>
        <v>#N/A</v>
      </c>
      <c r="U137" s="200">
        <f>'Mapa Integral de Riesgos'!G85</f>
        <v>0</v>
      </c>
      <c r="V137" s="206" t="str">
        <f>'Mapa Integral de Riesgos'!AJ85</f>
        <v/>
      </c>
      <c r="W137" s="209" t="str">
        <f>'Mapa Integral de Riesgos'!AM85</f>
        <v/>
      </c>
      <c r="X137" s="202" t="e">
        <f t="shared" ref="X137" si="24">INDEX($I$44:$M$48,MATCH(V137,$H$44:$H$48,0),MATCH(W137,$I$43:$M$43,0))</f>
        <v>#N/A</v>
      </c>
    </row>
    <row r="138" spans="1:24" ht="14.45" customHeight="1" x14ac:dyDescent="0.25">
      <c r="A138" s="200"/>
      <c r="B138" s="207"/>
      <c r="C138" s="207"/>
      <c r="D138" s="203"/>
      <c r="U138" s="200"/>
      <c r="V138" s="207"/>
      <c r="W138" s="210"/>
      <c r="X138" s="203"/>
    </row>
    <row r="139" spans="1:24" ht="14.45" customHeight="1" x14ac:dyDescent="0.25">
      <c r="A139" s="200"/>
      <c r="B139" s="208"/>
      <c r="C139" s="208"/>
      <c r="D139" s="204"/>
      <c r="U139" s="200"/>
      <c r="V139" s="208"/>
      <c r="W139" s="211"/>
      <c r="X139" s="204"/>
    </row>
    <row r="140" spans="1:24" ht="15" customHeight="1" x14ac:dyDescent="0.25">
      <c r="A140" s="200">
        <f>+'Mapa Integral de Riesgos'!G88</f>
        <v>0</v>
      </c>
      <c r="B140" s="206" t="str">
        <f>'Mapa Integral de Riesgos'!O88</f>
        <v/>
      </c>
      <c r="C140" s="206" t="str">
        <f>'Mapa Integral de Riesgos'!R88</f>
        <v/>
      </c>
      <c r="D140" s="202" t="e">
        <f>INDEX($I$44:$M$48,MATCH(B140,$H$44:$H$48,0),MATCH(C140,$I$43:$M$43,0))</f>
        <v>#N/A</v>
      </c>
      <c r="U140" s="200">
        <f>'Mapa Integral de Riesgos'!G88</f>
        <v>0</v>
      </c>
      <c r="V140" s="206" t="str">
        <f>'Mapa Integral de Riesgos'!AJ88</f>
        <v/>
      </c>
      <c r="W140" s="209" t="str">
        <f>'Mapa Integral de Riesgos'!AM88</f>
        <v/>
      </c>
      <c r="X140" s="202" t="e">
        <f t="shared" ref="X140" si="25">INDEX($I$44:$M$48,MATCH(V140,$H$44:$H$48,0),MATCH(W140,$I$43:$M$43,0))</f>
        <v>#N/A</v>
      </c>
    </row>
    <row r="141" spans="1:24" ht="15" customHeight="1" x14ac:dyDescent="0.25">
      <c r="A141" s="200"/>
      <c r="B141" s="207"/>
      <c r="C141" s="207"/>
      <c r="D141" s="203"/>
      <c r="U141" s="200"/>
      <c r="V141" s="207"/>
      <c r="W141" s="210"/>
      <c r="X141" s="203"/>
    </row>
    <row r="142" spans="1:24" ht="15" customHeight="1" x14ac:dyDescent="0.25">
      <c r="A142" s="200"/>
      <c r="B142" s="208"/>
      <c r="C142" s="208"/>
      <c r="D142" s="204"/>
      <c r="U142" s="200"/>
      <c r="V142" s="208"/>
      <c r="W142" s="211"/>
      <c r="X142" s="204"/>
    </row>
    <row r="143" spans="1:24" ht="15" customHeight="1" x14ac:dyDescent="0.25">
      <c r="A143" s="200">
        <f>+'Mapa Integral de Riesgos'!G91</f>
        <v>0</v>
      </c>
      <c r="B143" s="206" t="str">
        <f>'Mapa Integral de Riesgos'!O91</f>
        <v/>
      </c>
      <c r="C143" s="206" t="str">
        <f>'Mapa Integral de Riesgos'!R91</f>
        <v/>
      </c>
      <c r="D143" s="202" t="e">
        <f>INDEX($I$44:$M$48,MATCH(B143,$H$44:$H$48,0),MATCH(C143,$I$43:$M$43,0))</f>
        <v>#N/A</v>
      </c>
      <c r="U143" s="200">
        <f>'Mapa Integral de Riesgos'!G91</f>
        <v>0</v>
      </c>
      <c r="V143" s="206" t="str">
        <f>'Mapa Integral de Riesgos'!AJ91</f>
        <v/>
      </c>
      <c r="W143" s="209" t="str">
        <f>'Mapa Integral de Riesgos'!AM91</f>
        <v/>
      </c>
      <c r="X143" s="202" t="e">
        <f t="shared" ref="X143" si="26">INDEX($I$44:$M$48,MATCH(V143,$H$44:$H$48,0),MATCH(W143,$I$43:$M$43,0))</f>
        <v>#N/A</v>
      </c>
    </row>
    <row r="144" spans="1:24" ht="15" customHeight="1" x14ac:dyDescent="0.25">
      <c r="A144" s="200"/>
      <c r="B144" s="207"/>
      <c r="C144" s="207"/>
      <c r="D144" s="203"/>
      <c r="U144" s="200"/>
      <c r="V144" s="207"/>
      <c r="W144" s="210"/>
      <c r="X144" s="203"/>
    </row>
    <row r="145" spans="1:24" ht="15" customHeight="1" x14ac:dyDescent="0.25">
      <c r="A145" s="200"/>
      <c r="B145" s="208"/>
      <c r="C145" s="208"/>
      <c r="D145" s="204"/>
      <c r="U145" s="200"/>
      <c r="V145" s="208"/>
      <c r="W145" s="211"/>
      <c r="X145" s="204"/>
    </row>
    <row r="146" spans="1:24" ht="15" customHeight="1" x14ac:dyDescent="0.25">
      <c r="A146" s="200">
        <f>+'Mapa Integral de Riesgos'!G94</f>
        <v>0</v>
      </c>
      <c r="B146" s="206" t="str">
        <f>'Mapa Integral de Riesgos'!O94</f>
        <v/>
      </c>
      <c r="C146" s="206" t="str">
        <f>'Mapa Integral de Riesgos'!R94</f>
        <v/>
      </c>
      <c r="D146" s="202" t="e">
        <f>INDEX($I$44:$M$48,MATCH(B146,$H$44:$H$48,0),MATCH(C146,$I$43:$M$43,0))</f>
        <v>#N/A</v>
      </c>
      <c r="U146" s="200">
        <f>'Mapa Integral de Riesgos'!G94</f>
        <v>0</v>
      </c>
      <c r="V146" s="206" t="str">
        <f>'Mapa Integral de Riesgos'!AJ94</f>
        <v/>
      </c>
      <c r="W146" s="209" t="str">
        <f>'Mapa Integral de Riesgos'!AM94</f>
        <v/>
      </c>
      <c r="X146" s="202" t="e">
        <f t="shared" ref="X146" si="27">INDEX($I$44:$M$48,MATCH(V146,$H$44:$H$48,0),MATCH(W146,$I$43:$M$43,0))</f>
        <v>#N/A</v>
      </c>
    </row>
    <row r="147" spans="1:24" ht="15" customHeight="1" x14ac:dyDescent="0.25">
      <c r="A147" s="200"/>
      <c r="B147" s="207"/>
      <c r="C147" s="207"/>
      <c r="D147" s="203"/>
      <c r="U147" s="200"/>
      <c r="V147" s="207"/>
      <c r="W147" s="210"/>
      <c r="X147" s="203"/>
    </row>
    <row r="148" spans="1:24" ht="15" customHeight="1" x14ac:dyDescent="0.25">
      <c r="A148" s="200"/>
      <c r="B148" s="208"/>
      <c r="C148" s="208"/>
      <c r="D148" s="204"/>
      <c r="U148" s="200"/>
      <c r="V148" s="208"/>
      <c r="W148" s="211"/>
      <c r="X148" s="204"/>
    </row>
    <row r="149" spans="1:24" ht="15" customHeight="1" x14ac:dyDescent="0.25">
      <c r="A149" s="200">
        <f>+'Mapa Integral de Riesgos'!G97</f>
        <v>0</v>
      </c>
      <c r="B149" s="206" t="str">
        <f>'Mapa Integral de Riesgos'!O97</f>
        <v/>
      </c>
      <c r="C149" s="206" t="str">
        <f>'Mapa Integral de Riesgos'!R97</f>
        <v/>
      </c>
      <c r="D149" s="202" t="e">
        <f>INDEX($I$44:$M$48,MATCH(B149,$H$44:$H$48,0),MATCH(C149,$I$43:$M$43,0))</f>
        <v>#N/A</v>
      </c>
      <c r="U149" s="200">
        <f>'Mapa Integral de Riesgos'!G97</f>
        <v>0</v>
      </c>
      <c r="V149" s="206" t="str">
        <f>'Mapa Integral de Riesgos'!AJ97</f>
        <v/>
      </c>
      <c r="W149" s="209" t="str">
        <f>'Mapa Integral de Riesgos'!AM97</f>
        <v/>
      </c>
      <c r="X149" s="202" t="e">
        <f t="shared" ref="X149" si="28">INDEX($I$44:$M$48,MATCH(V149,$H$44:$H$48,0),MATCH(W149,$I$43:$M$43,0))</f>
        <v>#N/A</v>
      </c>
    </row>
    <row r="150" spans="1:24" ht="15" customHeight="1" x14ac:dyDescent="0.25">
      <c r="A150" s="200"/>
      <c r="B150" s="207"/>
      <c r="C150" s="207"/>
      <c r="D150" s="203"/>
      <c r="U150" s="200"/>
      <c r="V150" s="207"/>
      <c r="W150" s="210"/>
      <c r="X150" s="203"/>
    </row>
    <row r="151" spans="1:24" ht="15" customHeight="1" x14ac:dyDescent="0.25">
      <c r="A151" s="200"/>
      <c r="B151" s="208"/>
      <c r="C151" s="208"/>
      <c r="D151" s="204"/>
      <c r="U151" s="200"/>
      <c r="V151" s="208"/>
      <c r="W151" s="211"/>
      <c r="X151" s="204"/>
    </row>
    <row r="152" spans="1:24" ht="15" customHeight="1" x14ac:dyDescent="0.25">
      <c r="A152" s="200">
        <f>+'Mapa Integral de Riesgos'!G100</f>
        <v>0</v>
      </c>
      <c r="B152" s="206" t="str">
        <f>'Mapa Integral de Riesgos'!O100</f>
        <v/>
      </c>
      <c r="C152" s="206" t="str">
        <f>'Mapa Integral de Riesgos'!R100</f>
        <v/>
      </c>
      <c r="D152" s="202" t="e">
        <f t="shared" ref="D152" si="29">INDEX($I$44:$M$48,MATCH(B152,$H$44:$H$48,0),MATCH(C152,$I$43:$M$43,0))</f>
        <v>#N/A</v>
      </c>
      <c r="U152" s="200">
        <f>'Mapa Integral de Riesgos'!G100</f>
        <v>0</v>
      </c>
      <c r="V152" s="206" t="str">
        <f>'Mapa Integral de Riesgos'!AJ100</f>
        <v/>
      </c>
      <c r="W152" s="209" t="str">
        <f>'Mapa Integral de Riesgos'!AM100</f>
        <v/>
      </c>
      <c r="X152" s="202" t="e">
        <f t="shared" ref="X152" si="30">INDEX($I$44:$M$48,MATCH(V152,$H$44:$H$48,0),MATCH(W152,$I$43:$M$43,0))</f>
        <v>#N/A</v>
      </c>
    </row>
    <row r="153" spans="1:24" ht="15" customHeight="1" x14ac:dyDescent="0.25">
      <c r="A153" s="200"/>
      <c r="B153" s="207"/>
      <c r="C153" s="207"/>
      <c r="D153" s="203"/>
      <c r="U153" s="200"/>
      <c r="V153" s="207"/>
      <c r="W153" s="210"/>
      <c r="X153" s="203"/>
    </row>
    <row r="154" spans="1:24" ht="15" customHeight="1" x14ac:dyDescent="0.25">
      <c r="A154" s="200"/>
      <c r="B154" s="208"/>
      <c r="C154" s="208"/>
      <c r="D154" s="204"/>
      <c r="U154" s="200"/>
      <c r="V154" s="208"/>
      <c r="W154" s="211"/>
      <c r="X154" s="204"/>
    </row>
    <row r="155" spans="1:24" x14ac:dyDescent="0.25">
      <c r="A155" s="200">
        <f>+'Mapa Integral de Riesgos'!G103</f>
        <v>0</v>
      </c>
      <c r="B155" s="206" t="str">
        <f>'Mapa Integral de Riesgos'!O103</f>
        <v/>
      </c>
      <c r="C155" s="206" t="str">
        <f>'Mapa Integral de Riesgos'!R103</f>
        <v/>
      </c>
      <c r="D155" s="202" t="e">
        <f t="shared" ref="D155" si="31">INDEX($I$44:$M$48,MATCH(B155,$H$44:$H$48,0),MATCH(C155,$I$43:$M$43,0))</f>
        <v>#N/A</v>
      </c>
      <c r="U155" s="200">
        <f>'Mapa Integral de Riesgos'!G103</f>
        <v>0</v>
      </c>
      <c r="V155" s="206" t="str">
        <f>'Mapa Integral de Riesgos'!AJ103</f>
        <v/>
      </c>
      <c r="W155" s="209" t="str">
        <f>'Mapa Integral de Riesgos'!AM103</f>
        <v/>
      </c>
      <c r="X155" s="202" t="e">
        <f t="shared" ref="X155" si="32">INDEX($I$44:$M$48,MATCH(V155,$H$44:$H$48,0),MATCH(W155,$I$43:$M$43,0))</f>
        <v>#N/A</v>
      </c>
    </row>
    <row r="156" spans="1:24" x14ac:dyDescent="0.25">
      <c r="A156" s="200"/>
      <c r="B156" s="207"/>
      <c r="C156" s="207"/>
      <c r="D156" s="203"/>
      <c r="U156" s="200"/>
      <c r="V156" s="207"/>
      <c r="W156" s="210"/>
      <c r="X156" s="203"/>
    </row>
    <row r="157" spans="1:24" x14ac:dyDescent="0.25">
      <c r="A157" s="200"/>
      <c r="B157" s="208"/>
      <c r="C157" s="208"/>
      <c r="D157" s="204"/>
      <c r="U157" s="200"/>
      <c r="V157" s="208"/>
      <c r="W157" s="211"/>
      <c r="X157" s="204"/>
    </row>
    <row r="158" spans="1:24" x14ac:dyDescent="0.25">
      <c r="A158" s="200">
        <f>+'Mapa Integral de Riesgos'!G106</f>
        <v>0</v>
      </c>
      <c r="B158" s="206" t="str">
        <f>'Mapa Integral de Riesgos'!O106</f>
        <v/>
      </c>
      <c r="C158" s="206" t="str">
        <f>'Mapa Integral de Riesgos'!R106</f>
        <v/>
      </c>
      <c r="D158" s="202" t="e">
        <f t="shared" ref="D158" si="33">INDEX($I$44:$M$48,MATCH(B158,$H$44:$H$48,0),MATCH(C158,$I$43:$M$43,0))</f>
        <v>#N/A</v>
      </c>
      <c r="U158" s="200">
        <f>'Mapa Integral de Riesgos'!G106</f>
        <v>0</v>
      </c>
      <c r="V158" s="206" t="str">
        <f>'Mapa Integral de Riesgos'!AJ106</f>
        <v/>
      </c>
      <c r="W158" s="209" t="str">
        <f>'Mapa Integral de Riesgos'!AM106</f>
        <v/>
      </c>
      <c r="X158" s="202" t="e">
        <f t="shared" ref="X158" si="34">INDEX($I$44:$M$48,MATCH(V158,$H$44:$H$48,0),MATCH(W158,$I$43:$M$43,0))</f>
        <v>#N/A</v>
      </c>
    </row>
    <row r="159" spans="1:24" x14ac:dyDescent="0.25">
      <c r="A159" s="200"/>
      <c r="B159" s="207"/>
      <c r="C159" s="207"/>
      <c r="D159" s="203"/>
      <c r="U159" s="200"/>
      <c r="V159" s="207"/>
      <c r="W159" s="210"/>
      <c r="X159" s="203"/>
    </row>
    <row r="160" spans="1:24" x14ac:dyDescent="0.25">
      <c r="A160" s="200"/>
      <c r="B160" s="208"/>
      <c r="C160" s="208"/>
      <c r="D160" s="204"/>
      <c r="U160" s="200"/>
      <c r="V160" s="208"/>
      <c r="W160" s="211"/>
      <c r="X160" s="204"/>
    </row>
    <row r="161" spans="1:24" x14ac:dyDescent="0.25">
      <c r="A161" s="200">
        <f>+'Mapa Integral de Riesgos'!G109</f>
        <v>0</v>
      </c>
      <c r="B161" s="206" t="str">
        <f>'Mapa Integral de Riesgos'!O109</f>
        <v/>
      </c>
      <c r="C161" s="206" t="str">
        <f>'Mapa Integral de Riesgos'!R109</f>
        <v/>
      </c>
      <c r="D161" s="202" t="e">
        <f t="shared" ref="D161" si="35">INDEX($I$44:$M$48,MATCH(B161,$H$44:$H$48,0),MATCH(C161,$I$43:$M$43,0))</f>
        <v>#N/A</v>
      </c>
      <c r="U161" s="200">
        <f>'Mapa Integral de Riesgos'!G109</f>
        <v>0</v>
      </c>
      <c r="V161" s="206" t="str">
        <f>'Mapa Integral de Riesgos'!AJ109</f>
        <v/>
      </c>
      <c r="W161" s="209" t="str">
        <f>'Mapa Integral de Riesgos'!AM109</f>
        <v/>
      </c>
      <c r="X161" s="202" t="e">
        <f t="shared" ref="X161" si="36">INDEX($I$44:$M$48,MATCH(V161,$H$44:$H$48,0),MATCH(W161,$I$43:$M$43,0))</f>
        <v>#N/A</v>
      </c>
    </row>
    <row r="162" spans="1:24" x14ac:dyDescent="0.25">
      <c r="A162" s="200"/>
      <c r="B162" s="207"/>
      <c r="C162" s="207"/>
      <c r="D162" s="203"/>
      <c r="U162" s="200"/>
      <c r="V162" s="207"/>
      <c r="W162" s="210"/>
      <c r="X162" s="203"/>
    </row>
    <row r="163" spans="1:24" x14ac:dyDescent="0.25">
      <c r="A163" s="200"/>
      <c r="B163" s="208"/>
      <c r="C163" s="208"/>
      <c r="D163" s="204"/>
      <c r="U163" s="200"/>
      <c r="V163" s="208"/>
      <c r="W163" s="211"/>
      <c r="X163" s="204"/>
    </row>
    <row r="164" spans="1:24" x14ac:dyDescent="0.25">
      <c r="A164" s="200">
        <f>+'Mapa Integral de Riesgos'!G112</f>
        <v>0</v>
      </c>
      <c r="B164" s="206" t="str">
        <f>'Mapa Integral de Riesgos'!O112</f>
        <v/>
      </c>
      <c r="C164" s="206" t="str">
        <f>'Mapa Integral de Riesgos'!R112</f>
        <v/>
      </c>
      <c r="D164" s="202" t="e">
        <f t="shared" ref="D164" si="37">INDEX($I$44:$M$48,MATCH(B164,$H$44:$H$48,0),MATCH(C164,$I$43:$M$43,0))</f>
        <v>#N/A</v>
      </c>
      <c r="U164" s="200">
        <f>'Mapa Integral de Riesgos'!G112</f>
        <v>0</v>
      </c>
      <c r="V164" s="206" t="str">
        <f>'Mapa Integral de Riesgos'!AJ112</f>
        <v/>
      </c>
      <c r="W164" s="209" t="str">
        <f>'Mapa Integral de Riesgos'!AM112</f>
        <v/>
      </c>
      <c r="X164" s="202" t="e">
        <f t="shared" ref="X164" si="38">INDEX($I$44:$M$48,MATCH(V164,$H$44:$H$48,0),MATCH(W164,$I$43:$M$43,0))</f>
        <v>#N/A</v>
      </c>
    </row>
    <row r="165" spans="1:24" x14ac:dyDescent="0.25">
      <c r="A165" s="200"/>
      <c r="B165" s="207"/>
      <c r="C165" s="207"/>
      <c r="D165" s="203"/>
      <c r="U165" s="200"/>
      <c r="V165" s="207"/>
      <c r="W165" s="210"/>
      <c r="X165" s="203"/>
    </row>
    <row r="166" spans="1:24" x14ac:dyDescent="0.25">
      <c r="A166" s="200"/>
      <c r="B166" s="208"/>
      <c r="C166" s="208"/>
      <c r="D166" s="204"/>
      <c r="U166" s="200"/>
      <c r="V166" s="208"/>
      <c r="W166" s="211"/>
      <c r="X166" s="204"/>
    </row>
    <row r="167" spans="1:24" x14ac:dyDescent="0.25">
      <c r="A167" s="200">
        <f>+'Mapa Integral de Riesgos'!G115</f>
        <v>0</v>
      </c>
      <c r="B167" s="206" t="str">
        <f>'Mapa Integral de Riesgos'!O115</f>
        <v/>
      </c>
      <c r="C167" s="206" t="str">
        <f>'Mapa Integral de Riesgos'!R115</f>
        <v/>
      </c>
      <c r="D167" s="202" t="e">
        <f t="shared" ref="D167" si="39">INDEX($I$44:$M$48,MATCH(B167,$H$44:$H$48,0),MATCH(C167,$I$43:$M$43,0))</f>
        <v>#N/A</v>
      </c>
      <c r="U167" s="200">
        <f>'Mapa Integral de Riesgos'!G115</f>
        <v>0</v>
      </c>
      <c r="V167" s="206" t="str">
        <f>'Mapa Integral de Riesgos'!AJ115</f>
        <v/>
      </c>
      <c r="W167" s="209" t="str">
        <f>'Mapa Integral de Riesgos'!AM115</f>
        <v/>
      </c>
      <c r="X167" s="202" t="e">
        <f t="shared" ref="X167" si="40">INDEX($I$44:$M$48,MATCH(V167,$H$44:$H$48,0),MATCH(W167,$I$43:$M$43,0))</f>
        <v>#N/A</v>
      </c>
    </row>
    <row r="168" spans="1:24" x14ac:dyDescent="0.25">
      <c r="A168" s="200"/>
      <c r="B168" s="207"/>
      <c r="C168" s="207"/>
      <c r="D168" s="203"/>
      <c r="U168" s="200"/>
      <c r="V168" s="207"/>
      <c r="W168" s="210"/>
      <c r="X168" s="203"/>
    </row>
    <row r="169" spans="1:24" x14ac:dyDescent="0.25">
      <c r="A169" s="200"/>
      <c r="B169" s="208"/>
      <c r="C169" s="208"/>
      <c r="D169" s="204"/>
      <c r="U169" s="200"/>
      <c r="V169" s="208"/>
      <c r="W169" s="211"/>
      <c r="X169" s="204"/>
    </row>
    <row r="170" spans="1:24" x14ac:dyDescent="0.25">
      <c r="A170" s="200">
        <f>+'Mapa Integral de Riesgos'!G118</f>
        <v>0</v>
      </c>
      <c r="B170" s="206" t="str">
        <f>'Mapa Integral de Riesgos'!O118</f>
        <v/>
      </c>
      <c r="C170" s="206" t="str">
        <f>'Mapa Integral de Riesgos'!R118</f>
        <v/>
      </c>
      <c r="D170" s="202" t="e">
        <f t="shared" ref="D170" si="41">INDEX($I$44:$M$48,MATCH(B170,$H$44:$H$48,0),MATCH(C170,$I$43:$M$43,0))</f>
        <v>#N/A</v>
      </c>
      <c r="U170" s="200">
        <f>'Mapa Integral de Riesgos'!G118</f>
        <v>0</v>
      </c>
      <c r="V170" s="206" t="str">
        <f>'Mapa Integral de Riesgos'!AJ118</f>
        <v/>
      </c>
      <c r="W170" s="209" t="str">
        <f>'Mapa Integral de Riesgos'!AM118</f>
        <v/>
      </c>
      <c r="X170" s="202" t="e">
        <f t="shared" ref="X170" si="42">INDEX($I$44:$M$48,MATCH(V170,$H$44:$H$48,0),MATCH(W170,$I$43:$M$43,0))</f>
        <v>#N/A</v>
      </c>
    </row>
    <row r="171" spans="1:24" x14ac:dyDescent="0.25">
      <c r="A171" s="200"/>
      <c r="B171" s="207"/>
      <c r="C171" s="207"/>
      <c r="D171" s="203"/>
      <c r="U171" s="200"/>
      <c r="V171" s="207"/>
      <c r="W171" s="210"/>
      <c r="X171" s="203"/>
    </row>
    <row r="172" spans="1:24" x14ac:dyDescent="0.25">
      <c r="A172" s="200"/>
      <c r="B172" s="208"/>
      <c r="C172" s="208"/>
      <c r="D172" s="204"/>
      <c r="U172" s="200"/>
      <c r="V172" s="208"/>
      <c r="W172" s="211"/>
      <c r="X172" s="204"/>
    </row>
    <row r="173" spans="1:24" x14ac:dyDescent="0.25">
      <c r="A173" s="200">
        <f>+'Mapa Integral de Riesgos'!G121</f>
        <v>0</v>
      </c>
      <c r="B173" s="206" t="str">
        <f>'Mapa Integral de Riesgos'!O121</f>
        <v/>
      </c>
      <c r="C173" s="206" t="str">
        <f>'Mapa Integral de Riesgos'!R121</f>
        <v/>
      </c>
      <c r="D173" s="202" t="e">
        <f t="shared" ref="D173" si="43">INDEX($I$44:$M$48,MATCH(B173,$H$44:$H$48,0),MATCH(C173,$I$43:$M$43,0))</f>
        <v>#N/A</v>
      </c>
      <c r="U173" s="200">
        <f>'Mapa Integral de Riesgos'!G121</f>
        <v>0</v>
      </c>
      <c r="V173" s="206" t="str">
        <f>'Mapa Integral de Riesgos'!AJ121</f>
        <v/>
      </c>
      <c r="W173" s="209" t="str">
        <f>'Mapa Integral de Riesgos'!AM121</f>
        <v/>
      </c>
      <c r="X173" s="202" t="e">
        <f t="shared" ref="X173" si="44">INDEX($I$44:$M$48,MATCH(V173,$H$44:$H$48,0),MATCH(W173,$I$43:$M$43,0))</f>
        <v>#N/A</v>
      </c>
    </row>
    <row r="174" spans="1:24" x14ac:dyDescent="0.25">
      <c r="A174" s="200"/>
      <c r="B174" s="207"/>
      <c r="C174" s="207"/>
      <c r="D174" s="203"/>
      <c r="U174" s="200"/>
      <c r="V174" s="207"/>
      <c r="W174" s="210"/>
      <c r="X174" s="203"/>
    </row>
    <row r="175" spans="1:24" x14ac:dyDescent="0.25">
      <c r="A175" s="200"/>
      <c r="B175" s="208"/>
      <c r="C175" s="208"/>
      <c r="D175" s="204"/>
      <c r="U175" s="200"/>
      <c r="V175" s="208"/>
      <c r="W175" s="211"/>
      <c r="X175" s="204"/>
    </row>
    <row r="176" spans="1:24" x14ac:dyDescent="0.25">
      <c r="A176" s="200">
        <f>+'Mapa Integral de Riesgos'!G124</f>
        <v>0</v>
      </c>
      <c r="B176" s="206" t="str">
        <f>'Mapa Integral de Riesgos'!O124</f>
        <v/>
      </c>
      <c r="C176" s="206" t="str">
        <f>'Mapa Integral de Riesgos'!R124</f>
        <v/>
      </c>
      <c r="D176" s="202" t="e">
        <f t="shared" ref="D176" si="45">INDEX($I$44:$M$48,MATCH(B176,$H$44:$H$48,0),MATCH(C176,$I$43:$M$43,0))</f>
        <v>#N/A</v>
      </c>
      <c r="U176" s="200">
        <f>'Mapa Integral de Riesgos'!G124</f>
        <v>0</v>
      </c>
      <c r="V176" s="206" t="str">
        <f>'Mapa Integral de Riesgos'!AJ124</f>
        <v/>
      </c>
      <c r="W176" s="209" t="str">
        <f>'Mapa Integral de Riesgos'!AM124</f>
        <v/>
      </c>
      <c r="X176" s="202" t="e">
        <f t="shared" ref="X176" si="46">INDEX($I$44:$M$48,MATCH(V176,$H$44:$H$48,0),MATCH(W176,$I$43:$M$43,0))</f>
        <v>#N/A</v>
      </c>
    </row>
    <row r="177" spans="1:24" x14ac:dyDescent="0.25">
      <c r="A177" s="200"/>
      <c r="B177" s="207"/>
      <c r="C177" s="207"/>
      <c r="D177" s="203"/>
      <c r="U177" s="200"/>
      <c r="V177" s="207"/>
      <c r="W177" s="210"/>
      <c r="X177" s="203"/>
    </row>
    <row r="178" spans="1:24" x14ac:dyDescent="0.25">
      <c r="A178" s="200"/>
      <c r="B178" s="208"/>
      <c r="C178" s="208"/>
      <c r="D178" s="204"/>
      <c r="U178" s="200"/>
      <c r="V178" s="208"/>
      <c r="W178" s="211"/>
      <c r="X178" s="204"/>
    </row>
    <row r="179" spans="1:24" x14ac:dyDescent="0.25">
      <c r="A179" s="200">
        <f>+'Mapa Integral de Riesgos'!G127</f>
        <v>0</v>
      </c>
      <c r="B179" s="206" t="str">
        <f>'Mapa Integral de Riesgos'!O127</f>
        <v/>
      </c>
      <c r="C179" s="206" t="str">
        <f>'Mapa Integral de Riesgos'!R127</f>
        <v/>
      </c>
      <c r="D179" s="202" t="e">
        <f t="shared" ref="D179" si="47">INDEX($I$44:$M$48,MATCH(B179,$H$44:$H$48,0),MATCH(C179,$I$43:$M$43,0))</f>
        <v>#N/A</v>
      </c>
      <c r="U179" s="200">
        <f>'Mapa Integral de Riesgos'!G127</f>
        <v>0</v>
      </c>
      <c r="V179" s="206" t="str">
        <f>'Mapa Integral de Riesgos'!AJ127</f>
        <v/>
      </c>
      <c r="W179" s="209" t="str">
        <f>'Mapa Integral de Riesgos'!AM127</f>
        <v/>
      </c>
      <c r="X179" s="202" t="e">
        <f t="shared" ref="X179" si="48">INDEX($I$44:$M$48,MATCH(V179,$H$44:$H$48,0),MATCH(W179,$I$43:$M$43,0))</f>
        <v>#N/A</v>
      </c>
    </row>
    <row r="180" spans="1:24" x14ac:dyDescent="0.25">
      <c r="A180" s="200"/>
      <c r="B180" s="207"/>
      <c r="C180" s="207"/>
      <c r="D180" s="203"/>
      <c r="U180" s="200"/>
      <c r="V180" s="207"/>
      <c r="W180" s="210"/>
      <c r="X180" s="203"/>
    </row>
    <row r="181" spans="1:24" x14ac:dyDescent="0.25">
      <c r="A181" s="200"/>
      <c r="B181" s="208"/>
      <c r="C181" s="208"/>
      <c r="D181" s="204"/>
      <c r="U181" s="200"/>
      <c r="V181" s="208"/>
      <c r="W181" s="211"/>
      <c r="X181" s="204"/>
    </row>
    <row r="182" spans="1:24" x14ac:dyDescent="0.25">
      <c r="A182" s="200">
        <f>+'Mapa Integral de Riesgos'!G130</f>
        <v>0</v>
      </c>
      <c r="B182" s="206" t="str">
        <f>'Mapa Integral de Riesgos'!O130</f>
        <v/>
      </c>
      <c r="C182" s="206" t="str">
        <f>'Mapa Integral de Riesgos'!R130</f>
        <v/>
      </c>
      <c r="D182" s="202" t="e">
        <f t="shared" ref="D182" si="49">INDEX($I$44:$M$48,MATCH(B182,$H$44:$H$48,0),MATCH(C182,$I$43:$M$43,0))</f>
        <v>#N/A</v>
      </c>
      <c r="U182" s="200">
        <f>'Mapa Integral de Riesgos'!G130</f>
        <v>0</v>
      </c>
      <c r="V182" s="206" t="str">
        <f>'Mapa Integral de Riesgos'!AJ130</f>
        <v/>
      </c>
      <c r="W182" s="209" t="str">
        <f>'Mapa Integral de Riesgos'!AM130</f>
        <v/>
      </c>
      <c r="X182" s="202" t="e">
        <f t="shared" ref="X182" si="50">INDEX($I$44:$M$48,MATCH(V182,$H$44:$H$48,0),MATCH(W182,$I$43:$M$43,0))</f>
        <v>#N/A</v>
      </c>
    </row>
    <row r="183" spans="1:24" x14ac:dyDescent="0.25">
      <c r="A183" s="200"/>
      <c r="B183" s="207"/>
      <c r="C183" s="207"/>
      <c r="D183" s="203"/>
      <c r="U183" s="200"/>
      <c r="V183" s="207"/>
      <c r="W183" s="210"/>
      <c r="X183" s="203"/>
    </row>
    <row r="184" spans="1:24" x14ac:dyDescent="0.25">
      <c r="A184" s="200"/>
      <c r="B184" s="208"/>
      <c r="C184" s="208"/>
      <c r="D184" s="204"/>
      <c r="U184" s="200"/>
      <c r="V184" s="208"/>
      <c r="W184" s="211"/>
      <c r="X184" s="204"/>
    </row>
    <row r="185" spans="1:24" x14ac:dyDescent="0.25">
      <c r="A185" s="200">
        <f>+'Mapa Integral de Riesgos'!G133</f>
        <v>0</v>
      </c>
      <c r="B185" s="206" t="str">
        <f>'Mapa Integral de Riesgos'!O133</f>
        <v/>
      </c>
      <c r="C185" s="206" t="str">
        <f>'Mapa Integral de Riesgos'!R133</f>
        <v/>
      </c>
      <c r="D185" s="202" t="e">
        <f t="shared" ref="D185" si="51">INDEX($I$44:$M$48,MATCH(B185,$H$44:$H$48,0),MATCH(C185,$I$43:$M$43,0))</f>
        <v>#N/A</v>
      </c>
      <c r="U185" s="200">
        <f>'Mapa Integral de Riesgos'!G133</f>
        <v>0</v>
      </c>
      <c r="V185" s="206" t="str">
        <f>'Mapa Integral de Riesgos'!AJ133</f>
        <v/>
      </c>
      <c r="W185" s="209" t="str">
        <f>'Mapa Integral de Riesgos'!AM133</f>
        <v/>
      </c>
      <c r="X185" s="202" t="e">
        <f t="shared" ref="X185" si="52">INDEX($I$44:$M$48,MATCH(V185,$H$44:$H$48,0),MATCH(W185,$I$43:$M$43,0))</f>
        <v>#N/A</v>
      </c>
    </row>
    <row r="186" spans="1:24" x14ac:dyDescent="0.25">
      <c r="A186" s="200"/>
      <c r="B186" s="207"/>
      <c r="C186" s="207"/>
      <c r="D186" s="203"/>
      <c r="U186" s="200"/>
      <c r="V186" s="207"/>
      <c r="W186" s="210"/>
      <c r="X186" s="203"/>
    </row>
    <row r="187" spans="1:24" x14ac:dyDescent="0.25">
      <c r="A187" s="200"/>
      <c r="B187" s="208"/>
      <c r="C187" s="208"/>
      <c r="D187" s="204"/>
      <c r="U187" s="200"/>
      <c r="V187" s="208"/>
      <c r="W187" s="211"/>
      <c r="X187" s="204"/>
    </row>
    <row r="188" spans="1:24" x14ac:dyDescent="0.25">
      <c r="A188" s="200">
        <f>+'Mapa Integral de Riesgos'!G136</f>
        <v>0</v>
      </c>
      <c r="B188" s="206" t="str">
        <f>'Mapa Integral de Riesgos'!O136</f>
        <v/>
      </c>
      <c r="C188" s="206" t="str">
        <f>'Mapa Integral de Riesgos'!R136</f>
        <v/>
      </c>
      <c r="D188" s="202" t="e">
        <f t="shared" ref="D188" si="53">INDEX($I$44:$M$48,MATCH(B188,$H$44:$H$48,0),MATCH(C188,$I$43:$M$43,0))</f>
        <v>#N/A</v>
      </c>
      <c r="U188" s="200">
        <f>'Mapa Integral de Riesgos'!G136</f>
        <v>0</v>
      </c>
      <c r="V188" s="206" t="str">
        <f>'Mapa Integral de Riesgos'!AJ136</f>
        <v/>
      </c>
      <c r="W188" s="209" t="str">
        <f>'Mapa Integral de Riesgos'!AM136</f>
        <v/>
      </c>
      <c r="X188" s="202" t="e">
        <f t="shared" ref="X188" si="54">INDEX($I$44:$M$48,MATCH(V188,$H$44:$H$48,0),MATCH(W188,$I$43:$M$43,0))</f>
        <v>#N/A</v>
      </c>
    </row>
    <row r="189" spans="1:24" x14ac:dyDescent="0.25">
      <c r="A189" s="200"/>
      <c r="B189" s="207"/>
      <c r="C189" s="207"/>
      <c r="D189" s="203"/>
      <c r="U189" s="200"/>
      <c r="V189" s="207"/>
      <c r="W189" s="210"/>
      <c r="X189" s="203"/>
    </row>
    <row r="190" spans="1:24" x14ac:dyDescent="0.25">
      <c r="A190" s="200"/>
      <c r="B190" s="208"/>
      <c r="C190" s="208"/>
      <c r="D190" s="204"/>
      <c r="U190" s="200"/>
      <c r="V190" s="208"/>
      <c r="W190" s="211"/>
      <c r="X190" s="204"/>
    </row>
    <row r="191" spans="1:24" x14ac:dyDescent="0.25">
      <c r="A191" s="200">
        <f>+'Mapa Integral de Riesgos'!G139</f>
        <v>0</v>
      </c>
      <c r="B191" s="206" t="str">
        <f>'Mapa Integral de Riesgos'!O139</f>
        <v/>
      </c>
      <c r="C191" s="206" t="str">
        <f>'Mapa Integral de Riesgos'!R139</f>
        <v/>
      </c>
      <c r="D191" s="202" t="e">
        <f t="shared" ref="D191" si="55">INDEX($I$44:$M$48,MATCH(B191,$H$44:$H$48,0),MATCH(C191,$I$43:$M$43,0))</f>
        <v>#N/A</v>
      </c>
      <c r="U191" s="200">
        <f>'Mapa Integral de Riesgos'!G139</f>
        <v>0</v>
      </c>
      <c r="V191" s="206" t="str">
        <f>'Mapa Integral de Riesgos'!AJ139</f>
        <v/>
      </c>
      <c r="W191" s="209" t="str">
        <f>'Mapa Integral de Riesgos'!AM139</f>
        <v/>
      </c>
      <c r="X191" s="202" t="e">
        <f t="shared" ref="X191" si="56">INDEX($I$44:$M$48,MATCH(V191,$H$44:$H$48,0),MATCH(W191,$I$43:$M$43,0))</f>
        <v>#N/A</v>
      </c>
    </row>
    <row r="192" spans="1:24" x14ac:dyDescent="0.25">
      <c r="A192" s="200"/>
      <c r="B192" s="207"/>
      <c r="C192" s="207"/>
      <c r="D192" s="203"/>
      <c r="U192" s="200"/>
      <c r="V192" s="207"/>
      <c r="W192" s="210"/>
      <c r="X192" s="203"/>
    </row>
    <row r="193" spans="1:24" x14ac:dyDescent="0.25">
      <c r="A193" s="200"/>
      <c r="B193" s="208"/>
      <c r="C193" s="208"/>
      <c r="D193" s="204"/>
      <c r="U193" s="200"/>
      <c r="V193" s="208"/>
      <c r="W193" s="211"/>
      <c r="X193" s="204"/>
    </row>
    <row r="194" spans="1:24" x14ac:dyDescent="0.25">
      <c r="A194" s="200">
        <f>+'Mapa Integral de Riesgos'!G142</f>
        <v>0</v>
      </c>
      <c r="B194" s="206" t="str">
        <f>'Mapa Integral de Riesgos'!O142</f>
        <v/>
      </c>
      <c r="C194" s="206" t="str">
        <f>'Mapa Integral de Riesgos'!R142</f>
        <v/>
      </c>
      <c r="D194" s="202" t="e">
        <f t="shared" ref="D194" si="57">INDEX($I$44:$M$48,MATCH(B194,$H$44:$H$48,0),MATCH(C194,$I$43:$M$43,0))</f>
        <v>#N/A</v>
      </c>
      <c r="U194" s="200">
        <f>'Mapa Integral de Riesgos'!G142</f>
        <v>0</v>
      </c>
      <c r="V194" s="206" t="str">
        <f>'Mapa Integral de Riesgos'!AJ142</f>
        <v/>
      </c>
      <c r="W194" s="209" t="str">
        <f>'Mapa Integral de Riesgos'!AM142</f>
        <v/>
      </c>
      <c r="X194" s="202" t="e">
        <f t="shared" ref="X194" si="58">INDEX($I$44:$M$48,MATCH(V194,$H$44:$H$48,0),MATCH(W194,$I$43:$M$43,0))</f>
        <v>#N/A</v>
      </c>
    </row>
    <row r="195" spans="1:24" x14ac:dyDescent="0.25">
      <c r="A195" s="200"/>
      <c r="B195" s="207"/>
      <c r="C195" s="207"/>
      <c r="D195" s="203"/>
      <c r="U195" s="200"/>
      <c r="V195" s="207"/>
      <c r="W195" s="210"/>
      <c r="X195" s="203"/>
    </row>
    <row r="196" spans="1:24" x14ac:dyDescent="0.25">
      <c r="A196" s="200"/>
      <c r="B196" s="208"/>
      <c r="C196" s="208"/>
      <c r="D196" s="204"/>
      <c r="U196" s="200"/>
      <c r="V196" s="208"/>
      <c r="W196" s="211"/>
      <c r="X196" s="204"/>
    </row>
    <row r="197" spans="1:24" x14ac:dyDescent="0.25">
      <c r="A197" s="200">
        <f>+'Mapa Integral de Riesgos'!G145</f>
        <v>0</v>
      </c>
      <c r="B197" s="206" t="str">
        <f>'Mapa Integral de Riesgos'!O145</f>
        <v/>
      </c>
      <c r="C197" s="206" t="str">
        <f>'Mapa Integral de Riesgos'!R145</f>
        <v/>
      </c>
      <c r="D197" s="202" t="e">
        <f t="shared" ref="D197" si="59">INDEX($I$44:$M$48,MATCH(B197,$H$44:$H$48,0),MATCH(C197,$I$43:$M$43,0))</f>
        <v>#N/A</v>
      </c>
      <c r="U197" s="200">
        <f>'Mapa Integral de Riesgos'!G145</f>
        <v>0</v>
      </c>
      <c r="V197" s="206" t="str">
        <f>'Mapa Integral de Riesgos'!AJ145</f>
        <v/>
      </c>
      <c r="W197" s="209" t="str">
        <f>'Mapa Integral de Riesgos'!AM145</f>
        <v/>
      </c>
      <c r="X197" s="202" t="e">
        <f t="shared" ref="X197" si="60">INDEX($I$44:$M$48,MATCH(V197,$H$44:$H$48,0),MATCH(W197,$I$43:$M$43,0))</f>
        <v>#N/A</v>
      </c>
    </row>
    <row r="198" spans="1:24" x14ac:dyDescent="0.25">
      <c r="A198" s="200"/>
      <c r="B198" s="207"/>
      <c r="C198" s="207"/>
      <c r="D198" s="203"/>
      <c r="U198" s="200"/>
      <c r="V198" s="207"/>
      <c r="W198" s="210"/>
      <c r="X198" s="203"/>
    </row>
    <row r="199" spans="1:24" x14ac:dyDescent="0.25">
      <c r="A199" s="200"/>
      <c r="B199" s="208"/>
      <c r="C199" s="208"/>
      <c r="D199" s="204"/>
      <c r="U199" s="200"/>
      <c r="V199" s="208"/>
      <c r="W199" s="211"/>
      <c r="X199" s="204"/>
    </row>
    <row r="200" spans="1:24" x14ac:dyDescent="0.25">
      <c r="A200" s="200">
        <f>+'Mapa Integral de Riesgos'!G148</f>
        <v>0</v>
      </c>
      <c r="B200" s="206" t="str">
        <f>'Mapa Integral de Riesgos'!O148</f>
        <v/>
      </c>
      <c r="C200" s="206" t="str">
        <f>'Mapa Integral de Riesgos'!R148</f>
        <v/>
      </c>
      <c r="D200" s="202" t="e">
        <f t="shared" ref="D200" si="61">INDEX($I$44:$M$48,MATCH(B200,$H$44:$H$48,0),MATCH(C200,$I$43:$M$43,0))</f>
        <v>#N/A</v>
      </c>
      <c r="U200" s="200">
        <f>'Mapa Integral de Riesgos'!G148</f>
        <v>0</v>
      </c>
      <c r="V200" s="206" t="str">
        <f>'Mapa Integral de Riesgos'!AJ148</f>
        <v/>
      </c>
      <c r="W200" s="209" t="str">
        <f>'Mapa Integral de Riesgos'!AM148</f>
        <v/>
      </c>
      <c r="X200" s="202" t="e">
        <f t="shared" ref="X200" si="62">INDEX($I$44:$M$48,MATCH(V200,$H$44:$H$48,0),MATCH(W200,$I$43:$M$43,0))</f>
        <v>#N/A</v>
      </c>
    </row>
    <row r="201" spans="1:24" x14ac:dyDescent="0.25">
      <c r="A201" s="200"/>
      <c r="B201" s="207"/>
      <c r="C201" s="207"/>
      <c r="D201" s="203"/>
      <c r="U201" s="200"/>
      <c r="V201" s="207"/>
      <c r="W201" s="210"/>
      <c r="X201" s="203"/>
    </row>
    <row r="202" spans="1:24" x14ac:dyDescent="0.25">
      <c r="A202" s="200"/>
      <c r="B202" s="208"/>
      <c r="C202" s="208"/>
      <c r="D202" s="204"/>
      <c r="U202" s="200"/>
      <c r="V202" s="208"/>
      <c r="W202" s="211"/>
      <c r="X202" s="204"/>
    </row>
    <row r="203" spans="1:24" x14ac:dyDescent="0.25">
      <c r="A203" s="200">
        <f>+'Mapa Integral de Riesgos'!G151</f>
        <v>0</v>
      </c>
      <c r="B203" s="206" t="str">
        <f>'Mapa Integral de Riesgos'!O151</f>
        <v/>
      </c>
      <c r="C203" s="206" t="str">
        <f>'Mapa Integral de Riesgos'!R151</f>
        <v/>
      </c>
      <c r="D203" s="202" t="e">
        <f t="shared" ref="D203" si="63">INDEX($I$44:$M$48,MATCH(B203,$H$44:$H$48,0),MATCH(C203,$I$43:$M$43,0))</f>
        <v>#N/A</v>
      </c>
      <c r="U203" s="200">
        <f>'Mapa Integral de Riesgos'!G151</f>
        <v>0</v>
      </c>
      <c r="V203" s="206" t="str">
        <f>'Mapa Integral de Riesgos'!AJ151</f>
        <v/>
      </c>
      <c r="W203" s="209" t="str">
        <f>'Mapa Integral de Riesgos'!AM151</f>
        <v/>
      </c>
      <c r="X203" s="202" t="e">
        <f t="shared" ref="X203" si="64">INDEX($I$44:$M$48,MATCH(V203,$H$44:$H$48,0),MATCH(W203,$I$43:$M$43,0))</f>
        <v>#N/A</v>
      </c>
    </row>
    <row r="204" spans="1:24" x14ac:dyDescent="0.25">
      <c r="A204" s="200"/>
      <c r="B204" s="207"/>
      <c r="C204" s="207"/>
      <c r="D204" s="203"/>
      <c r="U204" s="200"/>
      <c r="V204" s="207"/>
      <c r="W204" s="210"/>
      <c r="X204" s="203"/>
    </row>
    <row r="205" spans="1:24" x14ac:dyDescent="0.25">
      <c r="A205" s="200"/>
      <c r="B205" s="208"/>
      <c r="C205" s="208"/>
      <c r="D205" s="204"/>
      <c r="U205" s="200"/>
      <c r="V205" s="208"/>
      <c r="W205" s="211"/>
      <c r="X205" s="204"/>
    </row>
    <row r="206" spans="1:24" x14ac:dyDescent="0.25">
      <c r="A206" s="200">
        <f>+'Mapa Integral de Riesgos'!G154</f>
        <v>0</v>
      </c>
      <c r="B206" s="206" t="str">
        <f>'Mapa Integral de Riesgos'!O154</f>
        <v/>
      </c>
      <c r="C206" s="206" t="str">
        <f>'Mapa Integral de Riesgos'!R154</f>
        <v/>
      </c>
      <c r="D206" s="202" t="e">
        <f t="shared" ref="D206" si="65">INDEX($I$44:$M$48,MATCH(B206,$H$44:$H$48,0),MATCH(C206,$I$43:$M$43,0))</f>
        <v>#N/A</v>
      </c>
      <c r="U206" s="200">
        <f>'Mapa Integral de Riesgos'!G154</f>
        <v>0</v>
      </c>
      <c r="V206" s="206" t="str">
        <f>'Mapa Integral de Riesgos'!AJ154</f>
        <v/>
      </c>
      <c r="W206" s="209" t="str">
        <f>'Mapa Integral de Riesgos'!AM154</f>
        <v/>
      </c>
      <c r="X206" s="202" t="e">
        <f t="shared" ref="X206" si="66">INDEX($I$44:$M$48,MATCH(V206,$H$44:$H$48,0),MATCH(W206,$I$43:$M$43,0))</f>
        <v>#N/A</v>
      </c>
    </row>
    <row r="207" spans="1:24" x14ac:dyDescent="0.25">
      <c r="A207" s="200"/>
      <c r="B207" s="207"/>
      <c r="C207" s="207"/>
      <c r="D207" s="203"/>
      <c r="U207" s="200"/>
      <c r="V207" s="207"/>
      <c r="W207" s="210"/>
      <c r="X207" s="203"/>
    </row>
    <row r="208" spans="1:24" x14ac:dyDescent="0.25">
      <c r="A208" s="200"/>
      <c r="B208" s="208"/>
      <c r="C208" s="208"/>
      <c r="D208" s="204"/>
      <c r="U208" s="200"/>
      <c r="V208" s="208"/>
      <c r="W208" s="211"/>
      <c r="X208" s="204"/>
    </row>
    <row r="209" spans="1:26" x14ac:dyDescent="0.25">
      <c r="A209" s="200">
        <f>+'Mapa Integral de Riesgos'!G157</f>
        <v>0</v>
      </c>
      <c r="B209" s="206" t="str">
        <f>'Mapa Integral de Riesgos'!O157</f>
        <v/>
      </c>
      <c r="C209" s="206" t="str">
        <f>'Mapa Integral de Riesgos'!R157</f>
        <v/>
      </c>
      <c r="D209" s="202" t="e">
        <f t="shared" ref="D209" si="67">INDEX($I$44:$M$48,MATCH(B209,$H$44:$H$48,0),MATCH(C209,$I$43:$M$43,0))</f>
        <v>#N/A</v>
      </c>
      <c r="U209" s="200">
        <f>'Mapa Integral de Riesgos'!G157</f>
        <v>0</v>
      </c>
      <c r="V209" s="206" t="str">
        <f>'Mapa Integral de Riesgos'!AJ157</f>
        <v/>
      </c>
      <c r="W209" s="209" t="str">
        <f>'Mapa Integral de Riesgos'!AM157</f>
        <v/>
      </c>
      <c r="X209" s="202" t="e">
        <f t="shared" ref="X209" si="68">INDEX($I$44:$M$48,MATCH(V209,$H$44:$H$48,0),MATCH(W209,$I$43:$M$43,0))</f>
        <v>#N/A</v>
      </c>
    </row>
    <row r="210" spans="1:26" x14ac:dyDescent="0.25">
      <c r="A210" s="200"/>
      <c r="B210" s="207"/>
      <c r="C210" s="207"/>
      <c r="D210" s="203"/>
      <c r="U210" s="200"/>
      <c r="V210" s="207"/>
      <c r="W210" s="210"/>
      <c r="X210" s="203"/>
    </row>
    <row r="211" spans="1:26" x14ac:dyDescent="0.25">
      <c r="A211" s="200"/>
      <c r="B211" s="208"/>
      <c r="C211" s="208"/>
      <c r="D211" s="204"/>
      <c r="U211" s="200"/>
      <c r="V211" s="208"/>
      <c r="W211" s="211"/>
      <c r="X211" s="204"/>
      <c r="Z211" s="30"/>
    </row>
    <row r="212" spans="1:26" x14ac:dyDescent="0.25">
      <c r="A212" s="200">
        <f>+'Mapa Integral de Riesgos'!G160</f>
        <v>0</v>
      </c>
      <c r="B212" s="206" t="str">
        <f>'Mapa Integral de Riesgos'!O160</f>
        <v/>
      </c>
      <c r="C212" s="206" t="str">
        <f>'Mapa Integral de Riesgos'!R160</f>
        <v/>
      </c>
      <c r="D212" s="202" t="e">
        <f t="shared" ref="D212" si="69">INDEX($I$44:$M$48,MATCH(B212,$H$44:$H$48,0),MATCH(C212,$I$43:$M$43,0))</f>
        <v>#N/A</v>
      </c>
      <c r="U212" s="200">
        <f>'Mapa Integral de Riesgos'!G160</f>
        <v>0</v>
      </c>
      <c r="V212" s="206" t="str">
        <f>'Mapa Integral de Riesgos'!AJ160</f>
        <v/>
      </c>
      <c r="W212" s="209" t="str">
        <f>'Mapa Integral de Riesgos'!AM160</f>
        <v/>
      </c>
      <c r="X212" s="202" t="e">
        <f t="shared" ref="X212" si="70">INDEX($I$44:$M$48,MATCH(V212,$H$44:$H$48,0),MATCH(W212,$I$43:$M$43,0))</f>
        <v>#N/A</v>
      </c>
      <c r="Z212" s="30"/>
    </row>
    <row r="213" spans="1:26" x14ac:dyDescent="0.25">
      <c r="A213" s="200"/>
      <c r="B213" s="207"/>
      <c r="C213" s="207"/>
      <c r="D213" s="203"/>
      <c r="U213" s="200"/>
      <c r="V213" s="207"/>
      <c r="W213" s="210"/>
      <c r="X213" s="203"/>
      <c r="Z213" s="30"/>
    </row>
    <row r="214" spans="1:26" x14ac:dyDescent="0.25">
      <c r="A214" s="200"/>
      <c r="B214" s="208"/>
      <c r="C214" s="208"/>
      <c r="D214" s="204"/>
      <c r="U214" s="200"/>
      <c r="V214" s="208"/>
      <c r="W214" s="211"/>
      <c r="X214" s="204"/>
      <c r="Z214" s="30"/>
    </row>
    <row r="215" spans="1:26" x14ac:dyDescent="0.25">
      <c r="A215" s="200"/>
      <c r="B215" s="206"/>
      <c r="C215" s="206"/>
      <c r="D215" s="202"/>
      <c r="U215" s="31"/>
      <c r="V215" s="110"/>
      <c r="W215" s="112"/>
      <c r="X215" s="111"/>
      <c r="Z215" s="30"/>
    </row>
    <row r="216" spans="1:26" x14ac:dyDescent="0.25">
      <c r="A216" s="200"/>
      <c r="B216" s="207"/>
      <c r="C216" s="207"/>
      <c r="D216" s="203"/>
      <c r="U216" s="31"/>
      <c r="V216" s="110"/>
      <c r="W216" s="112"/>
      <c r="X216" s="111"/>
      <c r="Z216" s="30"/>
    </row>
    <row r="217" spans="1:26" x14ac:dyDescent="0.25">
      <c r="A217" s="200"/>
      <c r="B217" s="208"/>
      <c r="C217" s="208"/>
      <c r="D217" s="204"/>
      <c r="U217" s="31"/>
      <c r="V217" s="110"/>
      <c r="W217" s="112"/>
      <c r="X217" s="111"/>
      <c r="Z217" s="30"/>
    </row>
    <row r="218" spans="1:26" x14ac:dyDescent="0.25">
      <c r="A218" s="31"/>
      <c r="B218" s="110"/>
      <c r="C218" s="110"/>
      <c r="D218" s="111"/>
      <c r="U218" s="31"/>
      <c r="V218" s="110"/>
      <c r="W218" s="112"/>
      <c r="X218" s="111"/>
      <c r="Z218" s="30"/>
    </row>
    <row r="219" spans="1:26" x14ac:dyDescent="0.25">
      <c r="A219" s="31"/>
      <c r="B219" s="110"/>
      <c r="C219" s="110"/>
      <c r="D219" s="111"/>
      <c r="U219" s="31"/>
      <c r="V219" s="110"/>
      <c r="W219" s="112"/>
      <c r="X219" s="111"/>
      <c r="Z219" s="30"/>
    </row>
    <row r="220" spans="1:26" x14ac:dyDescent="0.25">
      <c r="A220" s="31"/>
      <c r="B220" s="110"/>
      <c r="C220" s="110"/>
      <c r="D220" s="111"/>
      <c r="U220" s="31"/>
      <c r="V220" s="110"/>
      <c r="W220" s="112"/>
      <c r="X220" s="111"/>
      <c r="Z220" s="30"/>
    </row>
    <row r="221" spans="1:26" x14ac:dyDescent="0.25">
      <c r="A221" s="31"/>
      <c r="B221" s="110"/>
      <c r="C221" s="110"/>
      <c r="D221" s="111"/>
      <c r="U221" s="31"/>
      <c r="V221" s="110"/>
      <c r="W221" s="112"/>
      <c r="X221" s="111"/>
      <c r="Z221" s="30"/>
    </row>
    <row r="222" spans="1:26" x14ac:dyDescent="0.25">
      <c r="A222" s="31"/>
      <c r="B222" s="110"/>
      <c r="C222" s="110"/>
      <c r="D222" s="111"/>
      <c r="U222" s="31"/>
      <c r="V222" s="110"/>
      <c r="W222" s="112"/>
      <c r="X222" s="111"/>
      <c r="Z222" s="30"/>
    </row>
    <row r="223" spans="1:26" x14ac:dyDescent="0.25">
      <c r="A223" s="31"/>
      <c r="B223" s="110"/>
      <c r="C223" s="110"/>
      <c r="D223" s="111"/>
      <c r="U223" s="31"/>
      <c r="V223" s="110"/>
      <c r="W223" s="112"/>
      <c r="X223" s="111"/>
      <c r="Z223" s="30"/>
    </row>
    <row r="224" spans="1:26" x14ac:dyDescent="0.25">
      <c r="A224" s="31"/>
      <c r="B224" s="110"/>
      <c r="C224" s="110"/>
      <c r="D224" s="111"/>
      <c r="U224" s="31"/>
      <c r="V224" s="110"/>
      <c r="W224" s="112"/>
      <c r="X224" s="111"/>
      <c r="Z224" s="30"/>
    </row>
    <row r="225" spans="1:26" x14ac:dyDescent="0.25">
      <c r="A225" s="31"/>
      <c r="B225" s="110"/>
      <c r="C225" s="110"/>
      <c r="D225" s="111"/>
      <c r="U225" s="31"/>
      <c r="V225" s="110"/>
      <c r="W225" s="112"/>
      <c r="X225" s="111"/>
      <c r="Z225" s="30"/>
    </row>
    <row r="226" spans="1:26" x14ac:dyDescent="0.25">
      <c r="A226" s="31"/>
      <c r="B226" s="110"/>
      <c r="C226" s="110"/>
      <c r="D226" s="111"/>
      <c r="U226" s="31"/>
      <c r="V226" s="110"/>
      <c r="W226" s="112"/>
      <c r="X226" s="111"/>
      <c r="Z226" s="30"/>
    </row>
    <row r="227" spans="1:26" x14ac:dyDescent="0.25">
      <c r="A227" s="31"/>
      <c r="B227" s="110"/>
      <c r="C227" s="110"/>
      <c r="D227" s="111"/>
      <c r="U227" s="31"/>
      <c r="V227" s="110"/>
      <c r="W227" s="112"/>
      <c r="X227" s="111"/>
      <c r="Z227" s="30"/>
    </row>
    <row r="228" spans="1:26" x14ac:dyDescent="0.25">
      <c r="A228" s="31"/>
      <c r="B228" s="110"/>
      <c r="C228" s="110"/>
      <c r="D228" s="111"/>
      <c r="U228" s="31"/>
      <c r="V228" s="110"/>
      <c r="W228" s="112"/>
      <c r="X228" s="111"/>
      <c r="Z228" s="30"/>
    </row>
    <row r="229" spans="1:26" x14ac:dyDescent="0.25">
      <c r="A229" s="31"/>
      <c r="B229" s="110"/>
      <c r="C229" s="110"/>
      <c r="D229" s="111"/>
      <c r="U229" s="31"/>
      <c r="V229" s="110"/>
      <c r="W229" s="112"/>
      <c r="X229" s="111"/>
      <c r="Z229" s="30"/>
    </row>
    <row r="230" spans="1:26" x14ac:dyDescent="0.25">
      <c r="A230" s="31"/>
      <c r="B230" s="110"/>
      <c r="C230" s="110"/>
      <c r="D230" s="111"/>
      <c r="U230" s="31"/>
      <c r="V230" s="110"/>
      <c r="W230" s="112"/>
      <c r="X230" s="111"/>
      <c r="Z230" s="30"/>
    </row>
    <row r="231" spans="1:26" x14ac:dyDescent="0.25">
      <c r="A231" s="31"/>
      <c r="B231" s="110"/>
      <c r="C231" s="110"/>
      <c r="D231" s="111"/>
      <c r="U231" s="31"/>
      <c r="V231" s="110"/>
      <c r="W231" s="112"/>
      <c r="X231" s="111"/>
      <c r="Z231" s="30"/>
    </row>
    <row r="232" spans="1:26" x14ac:dyDescent="0.25">
      <c r="A232" s="31"/>
      <c r="B232" s="110"/>
      <c r="C232" s="110"/>
      <c r="D232" s="111"/>
      <c r="U232" s="31"/>
      <c r="V232" s="110"/>
      <c r="W232" s="112"/>
      <c r="X232" s="111"/>
      <c r="Z232" s="30"/>
    </row>
    <row r="233" spans="1:26" x14ac:dyDescent="0.25">
      <c r="A233" s="31"/>
      <c r="B233" s="110"/>
      <c r="C233" s="110"/>
      <c r="D233" s="111"/>
      <c r="U233" s="31"/>
      <c r="V233" s="110"/>
      <c r="W233" s="112"/>
      <c r="X233" s="111"/>
      <c r="Z233" s="30"/>
    </row>
    <row r="234" spans="1:26" x14ac:dyDescent="0.25">
      <c r="A234" s="31"/>
      <c r="B234" s="110"/>
      <c r="C234" s="110"/>
      <c r="D234" s="111"/>
      <c r="U234" s="31"/>
      <c r="V234" s="110"/>
      <c r="W234" s="112"/>
      <c r="X234" s="111"/>
      <c r="Z234" s="30"/>
    </row>
    <row r="235" spans="1:26" x14ac:dyDescent="0.25">
      <c r="A235" s="31"/>
      <c r="B235" s="110"/>
      <c r="C235" s="110"/>
      <c r="D235" s="111"/>
      <c r="U235" s="31"/>
      <c r="V235" s="110"/>
      <c r="W235" s="112"/>
      <c r="X235" s="111"/>
      <c r="Z235" s="30"/>
    </row>
    <row r="236" spans="1:26" x14ac:dyDescent="0.25">
      <c r="A236" s="31"/>
      <c r="B236" s="110"/>
      <c r="C236" s="110"/>
      <c r="D236" s="111"/>
      <c r="U236" s="31"/>
      <c r="V236" s="110"/>
      <c r="W236" s="112"/>
      <c r="X236" s="111"/>
      <c r="Z236" s="30"/>
    </row>
    <row r="237" spans="1:26" x14ac:dyDescent="0.25">
      <c r="A237" s="31"/>
      <c r="B237" s="110"/>
      <c r="C237" s="110"/>
      <c r="D237" s="111"/>
      <c r="U237" s="31"/>
      <c r="V237" s="110"/>
      <c r="W237" s="112"/>
      <c r="X237" s="111"/>
      <c r="Z237" s="30"/>
    </row>
    <row r="238" spans="1:26" x14ac:dyDescent="0.25">
      <c r="A238" s="31"/>
      <c r="B238" s="110"/>
      <c r="C238" s="110"/>
      <c r="D238" s="111"/>
      <c r="U238" s="31"/>
      <c r="V238" s="110"/>
      <c r="W238" s="112"/>
      <c r="X238" s="111"/>
      <c r="Z238" s="30"/>
    </row>
    <row r="239" spans="1:26" x14ac:dyDescent="0.25">
      <c r="A239" s="31"/>
      <c r="B239" s="110"/>
      <c r="C239" s="110"/>
      <c r="D239" s="111"/>
      <c r="U239" s="31"/>
      <c r="V239" s="110"/>
      <c r="W239" s="112"/>
      <c r="X239" s="111"/>
      <c r="Z239" s="30"/>
    </row>
    <row r="240" spans="1:26" x14ac:dyDescent="0.25">
      <c r="A240" s="31"/>
      <c r="B240" s="110"/>
      <c r="C240" s="110"/>
      <c r="D240" s="111"/>
      <c r="U240" s="31"/>
      <c r="V240" s="110"/>
      <c r="W240" s="112"/>
      <c r="X240" s="111"/>
      <c r="Z240" s="30"/>
    </row>
    <row r="241" spans="1:26" x14ac:dyDescent="0.25">
      <c r="A241" s="31"/>
      <c r="B241" s="110"/>
      <c r="C241" s="110"/>
      <c r="D241" s="111"/>
      <c r="U241" s="31"/>
      <c r="V241" s="110"/>
      <c r="W241" s="112"/>
      <c r="X241" s="111"/>
      <c r="Z241" s="30"/>
    </row>
    <row r="242" spans="1:26" x14ac:dyDescent="0.25">
      <c r="A242" s="31"/>
      <c r="B242" s="110"/>
      <c r="C242" s="110"/>
      <c r="D242" s="111"/>
      <c r="U242" s="31"/>
      <c r="V242" s="110"/>
      <c r="W242" s="112"/>
      <c r="X242" s="111"/>
      <c r="Z242" s="30"/>
    </row>
    <row r="243" spans="1:26" x14ac:dyDescent="0.25">
      <c r="A243" s="31"/>
      <c r="B243" s="110"/>
      <c r="C243" s="110"/>
      <c r="D243" s="111"/>
      <c r="U243" s="31"/>
      <c r="V243" s="110"/>
      <c r="W243" s="112"/>
      <c r="X243" s="111"/>
      <c r="Z243" s="30"/>
    </row>
    <row r="244" spans="1:26" x14ac:dyDescent="0.25">
      <c r="A244" s="31"/>
      <c r="B244" s="110"/>
      <c r="C244" s="110"/>
      <c r="D244" s="111"/>
      <c r="U244" s="31"/>
      <c r="V244" s="110"/>
      <c r="W244" s="112"/>
      <c r="X244" s="111"/>
      <c r="Z244" s="30"/>
    </row>
    <row r="245" spans="1:26" x14ac:dyDescent="0.25">
      <c r="A245" s="31"/>
      <c r="B245" s="110"/>
      <c r="C245" s="110"/>
      <c r="D245" s="111"/>
      <c r="U245" s="31"/>
      <c r="V245" s="110"/>
      <c r="W245" s="112"/>
      <c r="X245" s="111"/>
      <c r="Z245" s="30"/>
    </row>
    <row r="246" spans="1:26" x14ac:dyDescent="0.25">
      <c r="A246" s="31"/>
      <c r="B246" s="110"/>
      <c r="C246" s="110"/>
      <c r="D246" s="111"/>
      <c r="U246" s="31"/>
      <c r="V246" s="110"/>
      <c r="W246" s="112"/>
      <c r="X246" s="111"/>
      <c r="Z246" s="30"/>
    </row>
    <row r="247" spans="1:26" x14ac:dyDescent="0.25">
      <c r="A247" s="31"/>
      <c r="B247" s="110"/>
      <c r="C247" s="110"/>
      <c r="D247" s="111"/>
      <c r="U247" s="31"/>
      <c r="V247" s="110"/>
      <c r="W247" s="112"/>
      <c r="X247" s="111"/>
      <c r="Z247" s="30"/>
    </row>
    <row r="248" spans="1:26" x14ac:dyDescent="0.25">
      <c r="A248" s="31"/>
      <c r="B248" s="110"/>
      <c r="C248" s="110"/>
      <c r="D248" s="111"/>
      <c r="U248" s="31"/>
      <c r="V248" s="110"/>
      <c r="W248" s="112"/>
      <c r="X248" s="111"/>
      <c r="Z248" s="30"/>
    </row>
    <row r="249" spans="1:26" x14ac:dyDescent="0.25">
      <c r="A249" s="31"/>
      <c r="B249" s="110"/>
      <c r="C249" s="110"/>
      <c r="D249" s="111"/>
      <c r="U249" s="31"/>
      <c r="V249" s="110"/>
      <c r="W249" s="112"/>
      <c r="X249" s="111"/>
      <c r="Z249" s="30"/>
    </row>
    <row r="250" spans="1:26" x14ac:dyDescent="0.25">
      <c r="A250" s="31"/>
      <c r="B250" s="110"/>
      <c r="C250" s="110"/>
      <c r="D250" s="111"/>
      <c r="U250" s="31"/>
      <c r="V250" s="110"/>
      <c r="W250" s="112"/>
      <c r="X250" s="111"/>
      <c r="Z250" s="30"/>
    </row>
    <row r="251" spans="1:26" x14ac:dyDescent="0.25">
      <c r="A251" s="31"/>
      <c r="B251" s="110"/>
      <c r="C251" s="110"/>
      <c r="D251" s="111"/>
      <c r="U251" s="31"/>
      <c r="V251" s="110"/>
      <c r="W251" s="112"/>
      <c r="X251" s="111"/>
      <c r="Z251" s="30"/>
    </row>
    <row r="252" spans="1:26" x14ac:dyDescent="0.25">
      <c r="A252" s="31"/>
      <c r="B252" s="110"/>
      <c r="C252" s="110"/>
      <c r="D252" s="111"/>
      <c r="U252" s="31"/>
      <c r="V252" s="110"/>
      <c r="W252" s="112"/>
      <c r="X252" s="111"/>
      <c r="Z252" s="30"/>
    </row>
    <row r="253" spans="1:26" x14ac:dyDescent="0.25">
      <c r="A253" s="31"/>
      <c r="B253" s="110"/>
      <c r="C253" s="110"/>
      <c r="D253" s="111"/>
      <c r="U253" s="31"/>
      <c r="V253" s="110"/>
      <c r="W253" s="112"/>
      <c r="X253" s="111"/>
      <c r="Z253" s="30"/>
    </row>
    <row r="254" spans="1:26" x14ac:dyDescent="0.25">
      <c r="A254" s="31"/>
      <c r="B254" s="110"/>
      <c r="C254" s="110"/>
      <c r="D254" s="111"/>
      <c r="U254" s="31"/>
      <c r="V254" s="110"/>
      <c r="W254" s="112"/>
      <c r="X254" s="111"/>
      <c r="Z254" s="30"/>
    </row>
    <row r="255" spans="1:26" x14ac:dyDescent="0.25">
      <c r="A255" s="31"/>
      <c r="B255" s="110"/>
      <c r="C255" s="110"/>
      <c r="D255" s="111"/>
      <c r="U255" s="31"/>
      <c r="V255" s="110"/>
      <c r="W255" s="112"/>
      <c r="X255" s="111"/>
      <c r="Z255" s="30"/>
    </row>
    <row r="256" spans="1:26" x14ac:dyDescent="0.25">
      <c r="A256" s="31"/>
      <c r="B256" s="110"/>
      <c r="C256" s="110"/>
      <c r="D256" s="111"/>
      <c r="U256" s="31"/>
      <c r="V256" s="110"/>
      <c r="W256" s="112"/>
      <c r="X256" s="111"/>
      <c r="Z256" s="30"/>
    </row>
    <row r="257" spans="1:37" x14ac:dyDescent="0.25">
      <c r="A257" s="31"/>
      <c r="B257" s="110"/>
      <c r="C257" s="110"/>
      <c r="D257" s="111"/>
      <c r="U257" s="31"/>
      <c r="V257" s="110"/>
      <c r="W257" s="112"/>
      <c r="X257" s="111"/>
      <c r="Z257" s="30"/>
    </row>
    <row r="258" spans="1:37" x14ac:dyDescent="0.25">
      <c r="A258" s="31"/>
      <c r="B258" s="110"/>
      <c r="C258" s="110"/>
      <c r="D258" s="111"/>
      <c r="U258" s="31"/>
      <c r="V258" s="110"/>
      <c r="W258" s="112"/>
      <c r="X258" s="111"/>
      <c r="Z258" s="30"/>
    </row>
    <row r="259" spans="1:37" x14ac:dyDescent="0.25">
      <c r="A259" s="31"/>
      <c r="B259" s="110"/>
      <c r="C259" s="110"/>
      <c r="D259" s="111"/>
      <c r="U259" s="31"/>
      <c r="V259" s="110"/>
      <c r="W259" s="112"/>
      <c r="X259" s="111"/>
      <c r="Z259" s="30"/>
    </row>
    <row r="260" spans="1:37" x14ac:dyDescent="0.25">
      <c r="A260" s="31"/>
      <c r="B260" s="110"/>
      <c r="C260" s="110"/>
      <c r="D260" s="111"/>
      <c r="U260" s="31"/>
      <c r="V260" s="110"/>
      <c r="W260" s="112"/>
      <c r="X260" s="111"/>
      <c r="Z260" s="30"/>
    </row>
    <row r="262" spans="1:37" x14ac:dyDescent="0.25">
      <c r="M262" s="30"/>
    </row>
    <row r="263" spans="1:37" x14ac:dyDescent="0.25">
      <c r="M263" s="69"/>
    </row>
    <row r="264" spans="1:37" ht="15" customHeight="1" x14ac:dyDescent="0.25">
      <c r="A264" s="200" t="str">
        <f>A65</f>
        <v xml:space="preserve">RG1 </v>
      </c>
      <c r="B264" s="200" t="str">
        <f>B65</f>
        <v>Muy Baja</v>
      </c>
      <c r="C264" s="200" t="str">
        <f>C65</f>
        <v>Leve</v>
      </c>
      <c r="D264" s="202" t="str">
        <f>D65</f>
        <v>Bajo</v>
      </c>
      <c r="F264" t="s">
        <v>107</v>
      </c>
      <c r="G264" t="s">
        <v>106</v>
      </c>
      <c r="H264" t="s">
        <v>41</v>
      </c>
      <c r="I264" t="s">
        <v>108</v>
      </c>
      <c r="J264" s="30" t="s">
        <v>109</v>
      </c>
      <c r="M264" t="s">
        <v>107</v>
      </c>
      <c r="N264" t="s">
        <v>106</v>
      </c>
      <c r="O264" t="s">
        <v>41</v>
      </c>
      <c r="P264" t="s">
        <v>108</v>
      </c>
      <c r="Q264" s="30" t="s">
        <v>109</v>
      </c>
      <c r="U264" s="200" t="str">
        <f>U65</f>
        <v xml:space="preserve">RG1 </v>
      </c>
      <c r="V264" s="200" t="str">
        <f>V65</f>
        <v>Muy Baja</v>
      </c>
      <c r="W264" s="200" t="str">
        <f>W65</f>
        <v>Leve</v>
      </c>
      <c r="X264" s="202" t="str">
        <f>X65</f>
        <v>Bajo</v>
      </c>
      <c r="Z264" t="s">
        <v>107</v>
      </c>
      <c r="AA264" t="s">
        <v>106</v>
      </c>
      <c r="AB264" t="s">
        <v>41</v>
      </c>
      <c r="AC264" t="s">
        <v>108</v>
      </c>
      <c r="AD264" s="30" t="s">
        <v>109</v>
      </c>
      <c r="AG264" t="s">
        <v>107</v>
      </c>
      <c r="AH264" t="s">
        <v>106</v>
      </c>
      <c r="AI264" t="s">
        <v>41</v>
      </c>
      <c r="AJ264" t="s">
        <v>108</v>
      </c>
      <c r="AK264" s="30" t="s">
        <v>109</v>
      </c>
    </row>
    <row r="265" spans="1:37" ht="28.5" customHeight="1" x14ac:dyDescent="0.25">
      <c r="A265" s="200"/>
      <c r="B265" s="200"/>
      <c r="C265" s="200"/>
      <c r="D265" s="203"/>
      <c r="E265" t="s">
        <v>55</v>
      </c>
      <c r="F265" s="42" t="str">
        <f>IF(AND($B$264=$E265,$C$264=F$264),$A$264,"")</f>
        <v/>
      </c>
      <c r="G265" s="42" t="str">
        <f t="shared" ref="G265:J269" si="71">IF(AND($B$264=$E265,$C$264=G$264),$A$264,"")</f>
        <v/>
      </c>
      <c r="H265" s="42" t="str">
        <f t="shared" si="71"/>
        <v/>
      </c>
      <c r="I265" s="42" t="str">
        <f t="shared" si="71"/>
        <v/>
      </c>
      <c r="J265" s="37" t="str">
        <f t="shared" si="71"/>
        <v/>
      </c>
      <c r="L265" t="s">
        <v>55</v>
      </c>
      <c r="M265" s="44" t="str">
        <f>CONCATENATE(F265,$M$263,F274,$M$263,F283,$M$263,F292,$M$263,F301,$M$263,F310,$M$263,F319,$M$263,F328,$M$263,F337,$M$263,F346,$M$263,F355,$M$263,F364,$M$263,F373,$M$263,F382,$M$263,F391,$M$263,F400,$M$263,F409,$M$263,F418,$M$263,F427,$M$263,F436,$M$263,F445,$M$263,F454,$M$263,F463,$M$263,F472,$M$263,F481,$M$263,F490,$M$263,F499,$M$263,F508,$M$263,F517,$M$263,F526,$M$263,F535,$M$263,F544,$M$263,F553,$M$263,F562,$M$263,F571,$M$263,F580,$M$263,F589,$M$263,F598,$M$263,F607,$M$263,F616,$M$263,F625,$M$263,F634,$M$263,F643,$M$263,F652,$M$263,F661,$M$263,F670,$M$263,F679,$M$263,F688,$M$263,F697,$M$263,F706,$M$263,F715)</f>
        <v xml:space="preserve">RG6 RG48 </v>
      </c>
      <c r="N265" s="44" t="str">
        <f>CONCATENATE(G265,$M$263,G274,$M$263,G283,$M$263,G292,$M$263,G301,$M$263,G310,$M$263,G319,$M$263,G328,$M$263,G337,$M$263,G346,$M$263,G355,$M$263,G364,$M$263,G373,$M$263,G382,$M$263,G391,$M$263,G400,$M$263,G409,$M$263,G418,$M$263,G427,$M$263,G436,$M$263,G445,$M$263,G454,$M$263,G463,$M$263,G472,$M$263,G481,$M$263,G490,$M$263,G499,$M$263,G508,$M$263,G517,$M$263,G526,$M$263,G535,$M$263,G544,$M$263,G553,$M$263,G562,$M$263,G571,$M$263,G580,$M$263,G589,$M$263,G598,$M$263,G607,$M$263,G616,$M$263,G625,$M$263,G634,$M$263,G643,$M$263,G652,$M$263,G661,$M$263,G670,$M$263,G679,$M$263,G688,$M$263,G697,$M$263,G706,$M$263,G715)</f>
        <v/>
      </c>
      <c r="O265" s="44" t="str">
        <f>CONCATENATE(H265,$M$263,H274,$M$263,H283,$M$263,H292,$M$263,H301,$M$263,H310,$M$263,H319,$M$263,H328,$M$263,H337,$M$263,H346,$M$263,H355,$M$263,H364,$M$263,H373,$M$263,H382,$M$263,H391,$M$263,H400,$M$263,H409,$M$263,H418,$M$263,H427,$M$263,H436,$M$263,H445,$M$263,H454,$M$263,H463,$M$263,H472,$M$263,H481,$M$263,H490,$M$263,H499,$M$263,H508,$M$263,H517,$M$263,H526,$M$263,H535,$M$263,H544,$M$263,H553,$M$263,H562,$M$263,H571,$M$263,H580,$M$263,H589,$M$263,H598,$M$263,H607,$M$263,H616,$M$263,H625,$M$263,H634,$M$263,H643,$M$263,H652,$M$263,H661,$M$263,H670,$M$263,H679,$M$263,H688,$M$263,H697,$M$263,H706,$M$263,H715)</f>
        <v xml:space="preserve">RG8 RG29 RF2 </v>
      </c>
      <c r="P265" s="44" t="str">
        <f>CONCATENATE(I265,$M$263,I274,$M$263,I283,$M$263,I292,$M$263,I301,$M$263,I310,$M$263,I319,$M$263,I328,$M$263,I337,$M$263,I346,$M$263,I355,$M$263,I364,$M$263,I373,$M$263,I382,$M$263,I391,$M$263,I400,$M$263,I409,$M$263,I418,$M$263,I427,$M$263,I436,$M$263,I445,$M$263,I454,$M$263,I463,$M$263,I472,$M$263,I481,$M$263,I490,$M$263,I499,$M$263,I508,$M$263,I517,$M$263,I526,$M$263,I535,$M$263,I544,$M$263,I553,$M$263,I562,$M$263,I571,$M$263,I580,$M$263,I589,$M$263,I598,$M$263,I607,$M$263,I616,$M$263,I625,$M$263,I634,$M$263,I643,$M$263,I652,$M$263,I661,$M$263,I670,$M$263,I679,$M$263,I688,$M$263,I697,$M$263,I706,$M$263,I715)</f>
        <v/>
      </c>
      <c r="Q265" s="45" t="str">
        <f>CONCATENATE(J265,$M$263,J274,$M$263,J283,$M$263,J292,$M$263,J301,$M$263,J310,$M$263,J319,$M$263,J328,$M$263,J337,$M$263,J346,$M$263,J355,$M$263,J364,$M$263,J373,$M$263,J382,$M$263,J391,$M$263,J400,$M$263,J409,$M$263,J418,$M$263,J427,$M$263,J436,$M$263,J445,$M$263,J454,$M$263,J463,$M$263,J472,$M$263,J481,$M$263,J490,$M$263,J499,$M$263,J508,$M$263,J517,$M$263,J526,$M$263,J535,$M$263,J544,$M$263,J553,$M$263,J562,$M$263,J571,$M$263,J580,$M$263,J589,$M$263,J598,$M$263,J607,$M$263,J616,$M$263,J625,$M$263,J634,$M$263,J643,$M$263,J652,$M$263,J661,$M$263,J670,$M$263,J679,$M$263,J688,$M$263,J697,$M$263,J706,$M$263,J715)</f>
        <v/>
      </c>
      <c r="U265" s="200"/>
      <c r="V265" s="200"/>
      <c r="W265" s="200"/>
      <c r="X265" s="203"/>
      <c r="Y265" t="s">
        <v>55</v>
      </c>
      <c r="Z265" s="42" t="str">
        <f>IF(AND($V$264=$Y265,$W$264=Z$264),$U$264,"")</f>
        <v/>
      </c>
      <c r="AA265" s="42" t="str">
        <f>IF(AND($V$264=$Y265,$W$264=AA$264),$U$264,"")</f>
        <v/>
      </c>
      <c r="AB265" s="42" t="str">
        <f>IF(AND($V$264=$Y265,$W$264=AB$264),$U$264,"")</f>
        <v/>
      </c>
      <c r="AC265" s="42" t="str">
        <f>IF(AND($V$264=$Y265,$W$264=AC$264),$U$264,"")</f>
        <v/>
      </c>
      <c r="AD265" s="37" t="str">
        <f>IF(AND($V$264=$Y265,$W$264=AD$264),$U$264,"")</f>
        <v/>
      </c>
      <c r="AF265" t="s">
        <v>55</v>
      </c>
      <c r="AG265" s="44" t="str">
        <f>CONCATENATE(Z265,$M$263,Z274,$M$263,Z283,$M$263,Z292,$M$263,Z301,$M$263,Z311,$M$263,Z320,$M$263,Z329,$M$263,Z338,$M$263,Z347,$M$263,Z356,$M$263,Z365,$M$263,Z374,$M$263,Z383,$M$263,Z392,$M$263,Z401,$M$263,Z410,$M$263,Z419,$M$263,Z428,$M$263,Z437,$M$263,Z446,$M$263,Z455,$M$263,Z464,$M$263,Z473,$M$263,Z482,$M$263,Z491,$M$263,Z500,$M$263,Z509,$M$263,Z518,$M$263,Z527,$M$263,Z536,$M$263,Z545,$M$263,Z554,$M$263,Z563,$M$263,Z572,$M$263,Z581,$M$263,Z590,$M$263,Z599,$M$263,Z608,$M$263,Z617,$M$263,Z626,$M$263,Z635,$M$263,Z644,$M$263,Z653,$M$263,Z662,$M$263,Z671,$M$263,Z680,$M$263,Z689,$M$263,Z698,$M$263,Z707,$M$263,Z716)</f>
        <v/>
      </c>
      <c r="AH265" s="44" t="str">
        <f t="shared" ref="AH265:AI265" si="72">CONCATENATE(AA265,$M$263,AA274,$M$263,AA283,$M$263,AA292,$M$263,AA301,$M$263,AA311,$M$263,AA320,$M$263,AA329,$M$263,AA338,$M$263,AA347,$M$263,AA356,$M$263,AA365,$M$263,AA374,$M$263,AA383,$M$263,AA392,$M$263,AA401,$M$263,AA410,$M$263,AA419,$M$263,AA428,$M$263,AA437,$M$263,AA446,$M$263,AA455,$M$263,AA464,$M$263,AA473,$M$263,AA482,$M$263,AA491,$M$263,AA500,$M$263,AA509,$M$263,AA518,$M$263,AA527,$M$263,AA536,$M$263,AA545,$M$263,AA554,$M$263,AA563,$M$263,AA572,$M$263,AA581,$M$263,AA590,$M$263,AA599,$M$263,AA608,$M$263,AA617,$M$263,AA626,$M$263,AA635,$M$263,AA644,$M$263,AA653,$M$263,AA662,$M$263,AA671,$M$263,AA680,$M$263,AA689,$M$263,AA698,$M$263,AA707,$M$263,AA716)</f>
        <v/>
      </c>
      <c r="AI265" s="44" t="str">
        <f t="shared" si="72"/>
        <v/>
      </c>
      <c r="AJ265" s="44" t="str">
        <f>CONCATENATE(AC265,$M$263,AC274,$M$263,AC283,$M$263,AC292,$M$263,AC301,$M$263,AC311,$M$263,AC320,$M$263,AC329,$M$263,AC338,$M$263,AC347,$M$263,AC356,$M$263,AC365,$M$263,AC374,$M$263,AC383,$M$263,AC392,$M$263,AC401,$M$263,AC410,$M$263,AC419,$M$263,AC428,$M$263,AC437,$M$263,AC446,$M$263,AC455,$M$263,AC464,$M$263,AC473,$M$263,AC482,$M$263,AC491,$M$263,AC500,$M$263,AC509,$M$263,AC518,$M$263,AC527,$M$263,AC536,$M$263,AC545,$M$263,AC554,$M$263,AC563,$M$263,AC572,$M$263,AC581,$M$263,AC590,$M$263,AC599,$M$263,AC608,$M$263,AC617,$M$263,AC626,$M$263,AC635,$M$263,AC644,$M$263,AC653,$M$263,AC662,$M$263,AC671,$M$263,AC680,$M$263,AC689,$M$263,AC698,$M$263,AC707,$M$263,AC716)</f>
        <v/>
      </c>
      <c r="AK265" s="45" t="str">
        <f t="shared" ref="AK265" si="73">CONCATENATE(AD265,$M$263,AD274,$M$263,AD283,$M$263,AD292,$M$263,AD301,$M$263,AD311,$M$263,AD320,$M$263,AD329,$M$263,AD338,$M$263,AD347,$M$263,AD356,$M$263,AD365,$M$263,AD374,$M$263,AD383,$M$263,AD392,$M$263,AD401,$M$263,AD410,$M$263,AD419,$M$263,AD428,$M$263,AD437,$M$263,AD446,$M$263,AD455,$M$263,AD464,$M$263,AD473,$M$263,AD482,$M$263,AD491,$M$263,AD500,$M$263,AD509,$M$263,AD518,$M$263,AD527,$M$263,AD536,$M$263,AD545,$M$263,AD554,$M$263,AD563,$M$263,AD572,$M$263,AD581,$M$263,AD590,$M$263,AD599,$M$263,AD608,$M$263,AD617,$M$263,AD626,$M$263,AD635,$M$263,AD644,$M$263,AD653,$M$263,AD662,$M$263,AD671,$M$263,AD680,$M$263,AD689,$M$263,AD698,$M$263,AD707,$M$263,AD716)</f>
        <v/>
      </c>
    </row>
    <row r="266" spans="1:37" ht="28.5" customHeight="1" x14ac:dyDescent="0.25">
      <c r="A266" s="200"/>
      <c r="B266" s="200"/>
      <c r="C266" s="200"/>
      <c r="D266" s="204"/>
      <c r="E266" t="s">
        <v>54</v>
      </c>
      <c r="F266" s="65" t="str">
        <f>IF(AND($B$264=$E266,$C$264=F$264),$A$264,"")</f>
        <v/>
      </c>
      <c r="G266" s="65" t="str">
        <f t="shared" si="71"/>
        <v/>
      </c>
      <c r="H266" s="42" t="str">
        <f t="shared" si="71"/>
        <v/>
      </c>
      <c r="I266" s="42" t="str">
        <f t="shared" si="71"/>
        <v/>
      </c>
      <c r="J266" s="37" t="str">
        <f t="shared" si="71"/>
        <v/>
      </c>
      <c r="L266" t="s">
        <v>54</v>
      </c>
      <c r="M266" s="70" t="str">
        <f t="shared" ref="M266:M269" si="74">CONCATENATE(F266,$M$263,F275,$M$263,F284,$M$263,F293,$M$263,F302,$M$263,F311,$M$263,F320,$M$263,F329,$M$263,F338,$M$263,F347,$M$263,F356,$M$263,F365,$M$263,F374,$M$263,F383,$M$263,F392,$M$263,F401,$M$263,F410,$M$263,F419,$M$263,F428,$M$263,F437,$M$263,F446,$M$263,F455,$M$263,F464,$M$263,F473,$M$263,F482,$M$263,F491,$M$263,F500,$M$263,F509,$M$263,F518,$M$263,F527,$M$263,F536,$M$263,F545,$M$263,F554,$M$263,F563,$M$263,F572,$M$263,F581,$M$263,F590,$M$263,F599,$M$263,F608,$M$263,F617,$M$263,F626,$M$263,F635,$M$263,F644,$M$263,F653,$M$263,F662,$M$263,F671,$M$263,F680,$M$263,F689,$M$263,F698,$M$263,F707,$M$263,F716)</f>
        <v/>
      </c>
      <c r="N266" s="70" t="str">
        <f t="shared" ref="N266:N268" si="75">CONCATENATE(G266,$M$263,G275,$M$263,G284,$M$263,G293,$M$263,G302,$M$263,G311,$M$263,G320,$M$263,G329,$M$263,G338,$M$263,G347,$M$263,G356,$M$263,G365,$M$263,G374,$M$263,G383,$M$263,G392,$M$263,G401,$M$263,G410,$M$263,G419,$M$263,G428,$M$263,G437,$M$263,G446,$M$263,G455,$M$263,G464,$M$263,G473,$M$263,G482,$M$263,G491,$M$263,G500,$M$263,G509,$M$263,G518,$M$263,G527,$M$263,G536,$M$263,G545,$M$263,G554,$M$263,G563,$M$263,G572,$M$263,G581,$M$263,G590,$M$263,G599,$M$263,G608,$M$263,G617,$M$263,G626,$M$263,G635,$M$263,G644,$M$263,G653,$M$263,G662,$M$263,G671,$M$263,G680,$M$263,G689,$M$263,G698,$M$263,G707,$M$263,G716)</f>
        <v/>
      </c>
      <c r="O266" s="44" t="str">
        <f t="shared" ref="O266:O269" si="76">CONCATENATE(H266,$M$263,H275,$M$263,H284,$M$263,H293,$M$263,H302,$M$263,H311,$M$263,H320,$M$263,H329,$M$263,H338,$M$263,H347,$M$263,H356,$M$263,H365,$M$263,H374,$M$263,H383,$M$263,H392,$M$263,H401,$M$263,H410,$M$263,H419,$M$263,H428,$M$263,H437,$M$263,H446,$M$263,H455,$M$263,H464,$M$263,H473,$M$263,H482,$M$263,H491,$M$263,H500,$M$263,H509,$M$263,H518,$M$263,H527,$M$263,H536,$M$263,H545,$M$263,H554,$M$263,H563,$M$263,H572,$M$263,H581,$M$263,H590,$M$263,H599,$M$263,H608,$M$263,H617,$M$263,H626,$M$263,H635,$M$263,H644,$M$263,H653,$M$263,H662,$M$263,H671,$M$263,H680,$M$263,H689,$M$263,H698,$M$263,H707,$M$263,H716)</f>
        <v xml:space="preserve">RG9 </v>
      </c>
      <c r="P266" s="44" t="str">
        <f t="shared" ref="P266:P269" si="77">CONCATENATE(I266,$M$263,I275,$M$263,I284,$M$263,I293,$M$263,I302,$M$263,I311,$M$263,I320,$M$263,I329,$M$263,I338,$M$263,I347,$M$263,I356,$M$263,I365,$M$263,I374,$M$263,I383,$M$263,I392,$M$263,I401,$M$263,I410,$M$263,I419,$M$263,I428,$M$263,I437,$M$263,I446,$M$263,I455,$M$263,I464,$M$263,I473,$M$263,I482,$M$263,I491,$M$263,I500,$M$263,I509,$M$263,I518,$M$263,I527,$M$263,I536,$M$263,I545,$M$263,I554,$M$263,I563,$M$263,I572,$M$263,I581,$M$263,I590,$M$263,I599,$M$263,I608,$M$263,I617,$M$263,I626,$M$263,I635,$M$263,I644,$M$263,I653,$M$263,I662,$M$263,I671,$M$263,I680,$M$263,I689,$M$263,I698,$M$263,I707,$M$263,I716)</f>
        <v/>
      </c>
      <c r="Q266" s="45" t="str">
        <f t="shared" ref="Q266:Q269" si="78">CONCATENATE(J266,$M$263,J275,$M$263,J284,$M$263,J293,$M$263,J302,$M$263,J311,$M$263,J320,$M$263,J329,$M$263,J338,$M$263,J347,$M$263,J356,$M$263,J365,$M$263,J374,$M$263,J383,$M$263,J392,$M$263,J401,$M$263,J410,$M$263,J419,$M$263,J428,$M$263,J437,$M$263,J446,$M$263,J455,$M$263,J464,$M$263,J473,$M$263,J482,$M$263,J491,$M$263,J500,$M$263,J509,$M$263,J518,$M$263,J527,$M$263,J536,$M$263,J545,$M$263,J554,$M$263,J563,$M$263,J572,$M$263,J581,$M$263,J590,$M$263,J599,$M$263,J608,$M$263,J617,$M$263,J626,$M$263,J635,$M$263,J644,$M$263,J653,$M$263,J662,$M$263,J671,$M$263,J680,$M$263,J689,$M$263,J698,$M$263,J707,$M$263,J716)</f>
        <v/>
      </c>
      <c r="U266" s="200"/>
      <c r="V266" s="200"/>
      <c r="W266" s="200"/>
      <c r="X266" s="204"/>
      <c r="Y266" t="s">
        <v>54</v>
      </c>
      <c r="Z266" s="65" t="str">
        <f t="shared" ref="Z266:AD269" si="79">IF(AND($V$264=$Y266,$W$264=Z$264),$U$264,"")</f>
        <v/>
      </c>
      <c r="AA266" s="65" t="str">
        <f t="shared" si="79"/>
        <v/>
      </c>
      <c r="AB266" s="42" t="str">
        <f t="shared" si="79"/>
        <v/>
      </c>
      <c r="AC266" s="42" t="str">
        <f t="shared" si="79"/>
        <v/>
      </c>
      <c r="AD266" s="37" t="str">
        <f t="shared" si="79"/>
        <v/>
      </c>
      <c r="AF266" t="s">
        <v>54</v>
      </c>
      <c r="AG266" s="70" t="str">
        <f t="shared" ref="AG266:AG269" si="80">CONCATENATE(Z266,$M$263,Z275,$M$263,Z284,$M$263,Z293,$M$263,Z302,$M$263,Z312,$M$263,Z321,$M$263,Z330,$M$263,Z339,$M$263,Z348,$M$263,Z357,$M$263,Z366,$M$263,Z375,$M$263,Z384,$M$263,Z393,$M$263,Z402,$M$263,Z411,$M$263,Z420,$M$263,Z429,$M$263,Z438,$M$263,Z447,$M$263,Z456,$M$263,Z465,$M$263,Z474,$M$263,Z483,$M$263,Z492,$M$263,Z501,$M$263,Z510,$M$263,Z519,$M$263,Z528,$M$263,Z537,$M$263,Z546,$M$263,Z555,$M$263,Z564,$M$263,Z573,$M$263,Z582,$M$263,Z591,$M$263,Z600,$M$263,Z609,$M$263,Z618,$M$263,Z627,$M$263,Z636,$M$263,Z645,$M$263,Z654,$M$263,Z663,$M$263,Z672,$M$263,Z681,$M$263,Z690,$M$263,Z699,$M$263,Z708,$M$263,Z717)</f>
        <v/>
      </c>
      <c r="AH266" s="70" t="str">
        <f t="shared" ref="AH266:AH269" si="81">CONCATENATE(AA266,$M$263,AA275,$M$263,AA284,$M$263,AA293,$M$263,AA302,$M$263,AA312,$M$263,AA321,$M$263,AA330,$M$263,AA339,$M$263,AA348,$M$263,AA357,$M$263,AA366,$M$263,AA375,$M$263,AA384,$M$263,AA393,$M$263,AA402,$M$263,AA411,$M$263,AA420,$M$263,AA429,$M$263,AA438,$M$263,AA447,$M$263,AA456,$M$263,AA465,$M$263,AA474,$M$263,AA483,$M$263,AA492,$M$263,AA501,$M$263,AA510,$M$263,AA519,$M$263,AA528,$M$263,AA537,$M$263,AA546,$M$263,AA555,$M$263,AA564,$M$263,AA573,$M$263,AA582,$M$263,AA591,$M$263,AA600,$M$263,AA609,$M$263,AA618,$M$263,AA627,$M$263,AA636,$M$263,AA645,$M$263,AA654,$M$263,AA663,$M$263,AA672,$M$263,AA681,$M$263,AA690,$M$263,AA699,$M$263,AA708,$M$263,AA717)</f>
        <v/>
      </c>
      <c r="AI266" s="44" t="str">
        <f t="shared" ref="AI266:AJ269" si="82">CONCATENATE(AB266,$M$263,AB275,$M$263,AB284,$M$263,AB293,$M$263,AB302,$M$263,AB312,$M$263,AB321,$M$263,AB330,$M$263,AB339,$M$263,AB348,$M$263,AB357,$M$263,AB366,$M$263,AB375,$M$263,AB384,$M$263,AB393,$M$263,AB402,$M$263,AB411,$M$263,AB420,$M$263,AB429,$M$263,AB438,$M$263,AB447,$M$263,AB456,$M$263,AB465,$M$263,AB474,$M$263,AB483,$M$263,AB492,$M$263,AB501,$M$263,AB510,$M$263,AB519,$M$263,AB528,$M$263,AB537,$M$263,AB546,$M$263,AB555,$M$263,AB564,$M$263,AB573,$M$263,AB582,$M$263,AB591,$M$263,AB600,$M$263,AB609,$M$263,AB618,$M$263,AB627,$M$263,AB636,$M$263,AB645,$M$263,AB654,$M$263,AB663,$M$263,AB672,$M$263,AB681,$M$263,AB690,$M$263,AB699,$M$263,AB708,$M$263,AB717)</f>
        <v/>
      </c>
      <c r="AJ266" s="44" t="str">
        <f t="shared" si="82"/>
        <v/>
      </c>
      <c r="AK266" s="45" t="str">
        <f t="shared" ref="AK266:AK269" si="83">CONCATENATE(AD266,$M$263,AD275,$M$263,AD284,$M$263,AD293,$M$263,AD302,$M$263,AD312,$M$263,AD321,$M$263,AD330,$M$263,AD339,$M$263,AD348,$M$263,AD357,$M$263,AD366,$M$263,AD375,$M$263,AD384,$M$263,AD393,$M$263,AD402,$M$263,AD411,$M$263,AD420,$M$263,AD429,$M$263,AD438,$M$263,AD447,$M$263,AD456,$M$263,AD465,$M$263,AD474,$M$263,AD483,$M$263,AD492,$M$263,AD501,$M$263,AD510,$M$263,AD519,$M$263,AD528,$M$263,AD537,$M$263,AD546,$M$263,AD555,$M$263,AD564,$M$263,AD573,$M$263,AD582,$M$263,AD591,$M$263,AD600,$M$263,AD609,$M$263,AD618,$M$263,AD627,$M$263,AD636,$M$263,AD645,$M$263,AD654,$M$263,AD663,$M$263,AD672,$M$263,AD681,$M$263,AD690,$M$263,AD699,$M$263,AD708,$M$263,AD717)</f>
        <v/>
      </c>
    </row>
    <row r="267" spans="1:37" ht="28.5" customHeight="1" x14ac:dyDescent="0.25">
      <c r="A267" s="66"/>
      <c r="B267" s="66"/>
      <c r="C267" s="66"/>
      <c r="D267" s="78"/>
      <c r="E267" t="s">
        <v>53</v>
      </c>
      <c r="F267" s="65" t="str">
        <f>IF(AND($B$264=$E267,$C$264=F$264),$A$264,"")</f>
        <v/>
      </c>
      <c r="G267" s="65" t="str">
        <f t="shared" si="71"/>
        <v/>
      </c>
      <c r="H267" s="65" t="str">
        <f t="shared" si="71"/>
        <v/>
      </c>
      <c r="I267" s="42" t="str">
        <f t="shared" si="71"/>
        <v/>
      </c>
      <c r="J267" s="37" t="str">
        <f t="shared" si="71"/>
        <v/>
      </c>
      <c r="L267" t="s">
        <v>53</v>
      </c>
      <c r="M267" s="70" t="str">
        <f t="shared" si="74"/>
        <v xml:space="preserve">RF17 </v>
      </c>
      <c r="N267" s="70" t="str">
        <f t="shared" si="75"/>
        <v xml:space="preserve">RG32 </v>
      </c>
      <c r="O267" s="70" t="str">
        <f t="shared" si="76"/>
        <v/>
      </c>
      <c r="P267" s="44" t="str">
        <f t="shared" si="77"/>
        <v/>
      </c>
      <c r="Q267" s="45" t="str">
        <f t="shared" si="78"/>
        <v/>
      </c>
      <c r="U267" s="66"/>
      <c r="V267" s="66"/>
      <c r="W267" s="66"/>
      <c r="X267" s="78"/>
      <c r="Y267" t="s">
        <v>53</v>
      </c>
      <c r="Z267" s="65" t="str">
        <f t="shared" si="79"/>
        <v/>
      </c>
      <c r="AA267" s="65" t="str">
        <f t="shared" si="79"/>
        <v/>
      </c>
      <c r="AB267" s="65" t="str">
        <f t="shared" si="79"/>
        <v/>
      </c>
      <c r="AC267" s="42" t="str">
        <f t="shared" si="79"/>
        <v/>
      </c>
      <c r="AD267" s="37" t="str">
        <f t="shared" si="79"/>
        <v/>
      </c>
      <c r="AF267" t="s">
        <v>53</v>
      </c>
      <c r="AG267" s="70" t="str">
        <f t="shared" si="80"/>
        <v/>
      </c>
      <c r="AH267" s="70" t="str">
        <f t="shared" si="81"/>
        <v/>
      </c>
      <c r="AI267" s="70" t="str">
        <f t="shared" si="82"/>
        <v/>
      </c>
      <c r="AJ267" s="44" t="str">
        <f t="shared" ref="AJ267:AJ269" si="84">CONCATENATE(AC267,$M$263,AC276,$M$263,AC285,$M$263,AC294,$M$263,AC303,$M$263,AC313,$M$263,AC322,$M$263,AC331,$M$263,AC340,$M$263,AC349,$M$263,AC358,$M$263,AC367,$M$263,AC376,$M$263,AC385,$M$263,AC394,$M$263,AC403,$M$263,AC412,$M$263,AC421,$M$263,AC430,$M$263,AC439,$M$263,AC448,$M$263,AC457,$M$263,AC466,$M$263,AC475,$M$263,AC484,$M$263,AC493,$M$263,AC502,$M$263,AC511,$M$263,AC520,$M$263,AC529,$M$263,AC538,$M$263,AC547,$M$263,AC556,$M$263,AC565,$M$263,AC574,$M$263,AC583,$M$263,AC592,$M$263,AC601,$M$263,AC610,$M$263,AC619,$M$263,AC628,$M$263,AC637,$M$263,AC646,$M$263,AC655,$M$263,AC664,$M$263,AC673,$M$263,AC682,$M$263,AC691,$M$263,AC700,$M$263,AC709,$M$263,AC718)</f>
        <v/>
      </c>
      <c r="AK267" s="45" t="str">
        <f t="shared" si="83"/>
        <v/>
      </c>
    </row>
    <row r="268" spans="1:37" ht="28.5" customHeight="1" x14ac:dyDescent="0.25">
      <c r="A268" s="66"/>
      <c r="B268" s="66"/>
      <c r="C268" s="66"/>
      <c r="D268" s="78"/>
      <c r="E268" t="s">
        <v>52</v>
      </c>
      <c r="F268" s="41" t="str">
        <f>IF(AND($B$264=$E268,$C$264=F$264),$A$264,"")</f>
        <v/>
      </c>
      <c r="G268" s="65" t="str">
        <f t="shared" si="71"/>
        <v/>
      </c>
      <c r="H268" s="65" t="str">
        <f t="shared" si="71"/>
        <v/>
      </c>
      <c r="I268" s="42" t="str">
        <f t="shared" si="71"/>
        <v/>
      </c>
      <c r="J268" s="37" t="str">
        <f t="shared" si="71"/>
        <v/>
      </c>
      <c r="L268" t="s">
        <v>52</v>
      </c>
      <c r="M268" s="43" t="str">
        <f t="shared" si="74"/>
        <v xml:space="preserve">RG35 </v>
      </c>
      <c r="N268" s="70" t="str">
        <f t="shared" si="75"/>
        <v/>
      </c>
      <c r="O268" s="70" t="str">
        <f t="shared" si="76"/>
        <v xml:space="preserve">RF16 </v>
      </c>
      <c r="P268" s="44" t="str">
        <f t="shared" si="77"/>
        <v/>
      </c>
      <c r="Q268" s="45" t="str">
        <f t="shared" si="78"/>
        <v/>
      </c>
      <c r="U268" s="66"/>
      <c r="V268" s="66"/>
      <c r="W268" s="66"/>
      <c r="X268" s="78"/>
      <c r="Y268" t="s">
        <v>52</v>
      </c>
      <c r="Z268" s="41" t="str">
        <f t="shared" si="79"/>
        <v/>
      </c>
      <c r="AA268" s="65" t="str">
        <f t="shared" si="79"/>
        <v/>
      </c>
      <c r="AB268" s="65" t="str">
        <f t="shared" si="79"/>
        <v/>
      </c>
      <c r="AC268" s="42" t="str">
        <f t="shared" si="79"/>
        <v/>
      </c>
      <c r="AD268" s="37" t="str">
        <f t="shared" si="79"/>
        <v/>
      </c>
      <c r="AF268" t="s">
        <v>52</v>
      </c>
      <c r="AG268" s="43" t="str">
        <f t="shared" si="80"/>
        <v xml:space="preserve">RG6 RG48 </v>
      </c>
      <c r="AH268" s="70" t="str">
        <f t="shared" si="81"/>
        <v/>
      </c>
      <c r="AI268" s="70" t="str">
        <f t="shared" si="82"/>
        <v xml:space="preserve">RG8 RG9 RG29 RF2 </v>
      </c>
      <c r="AJ268" s="44" t="str">
        <f t="shared" si="84"/>
        <v/>
      </c>
      <c r="AK268" s="45" t="str">
        <f t="shared" si="83"/>
        <v/>
      </c>
    </row>
    <row r="269" spans="1:37" ht="28.5" customHeight="1" x14ac:dyDescent="0.25">
      <c r="A269" s="66"/>
      <c r="B269" s="66"/>
      <c r="C269" s="66"/>
      <c r="D269" s="78"/>
      <c r="E269" t="s">
        <v>51</v>
      </c>
      <c r="F269" s="41" t="str">
        <f>IF(AND($B$264=$E269,$C$264=F$264),$A$264,"")</f>
        <v xml:space="preserve">RG1 </v>
      </c>
      <c r="G269" s="41" t="str">
        <f t="shared" si="71"/>
        <v/>
      </c>
      <c r="H269" s="65" t="str">
        <f t="shared" si="71"/>
        <v/>
      </c>
      <c r="I269" s="42" t="str">
        <f t="shared" si="71"/>
        <v/>
      </c>
      <c r="J269" s="37" t="str">
        <f t="shared" si="71"/>
        <v/>
      </c>
      <c r="L269" t="s">
        <v>51</v>
      </c>
      <c r="M269" s="43" t="str">
        <f t="shared" si="74"/>
        <v xml:space="preserve">RG1 RG5 </v>
      </c>
      <c r="N269" s="43" t="str">
        <f>CONCATENATE(G269,$M$263,G278,$M$263,G287,$M$263,G296,$M$263,G305,$M$263,G314,$M$263,G323,$M$263,G332,$M$263,G341,$M$263,G350,$M$263,G359,$M$263,G368,$M$263,G377,$M$263,G386,$M$263,G395,$M$263,G404,$M$263,G413,$M$263,G422,$M$263,G431,$M$263,G440,$M$263,G449,$M$263,G458,$M$263,G467,$M$263,G476,$M$263,G485,$M$263,G494,$M$263,G503,$M$263,G512,$M$263,G521,$M$263,G530,$M$263,G539,$M$263,G548,$M$263,G557,$M$263,G566,$M$263,G575,$M$263,G584,$M$263,G593,$M$263,G602,$M$263,G611,$M$263,G620,$M$263,G629,$M$263,G638,$M$263,G647,$M$263,G656,$M$263,G665,$M$263,G674,$M$263,G683,$M$263,G692,$M$263,G701,$M$263,G710,$M$263,G719)</f>
        <v/>
      </c>
      <c r="O269" s="70" t="str">
        <f t="shared" si="76"/>
        <v xml:space="preserve">RG3 RG30 RG31 RF15 </v>
      </c>
      <c r="P269" s="44" t="str">
        <f t="shared" si="77"/>
        <v/>
      </c>
      <c r="Q269" s="45" t="str">
        <f t="shared" si="78"/>
        <v/>
      </c>
      <c r="U269" s="66"/>
      <c r="V269" s="66"/>
      <c r="W269" s="66"/>
      <c r="X269" s="78"/>
      <c r="Y269" t="s">
        <v>51</v>
      </c>
      <c r="Z269" s="41" t="str">
        <f t="shared" si="79"/>
        <v xml:space="preserve">RG1 </v>
      </c>
      <c r="AA269" s="41" t="str">
        <f t="shared" si="79"/>
        <v/>
      </c>
      <c r="AB269" s="65" t="str">
        <f t="shared" si="79"/>
        <v/>
      </c>
      <c r="AC269" s="42" t="str">
        <f t="shared" si="79"/>
        <v/>
      </c>
      <c r="AD269" s="37" t="str">
        <f t="shared" si="79"/>
        <v/>
      </c>
      <c r="AF269" t="s">
        <v>51</v>
      </c>
      <c r="AG269" s="43" t="str">
        <f t="shared" si="80"/>
        <v xml:space="preserve">RG1 RG5 RG35 RF17 </v>
      </c>
      <c r="AH269" s="43" t="str">
        <f t="shared" si="81"/>
        <v xml:space="preserve">RG32 </v>
      </c>
      <c r="AI269" s="70" t="str">
        <f t="shared" si="82"/>
        <v xml:space="preserve">RG3 RG30 RG31 RF15 RF16 </v>
      </c>
      <c r="AJ269" s="44" t="str">
        <f t="shared" si="84"/>
        <v/>
      </c>
      <c r="AK269" s="45" t="str">
        <f t="shared" si="83"/>
        <v/>
      </c>
    </row>
    <row r="270" spans="1:37" x14ac:dyDescent="0.25">
      <c r="A270" s="66"/>
      <c r="B270" s="66"/>
      <c r="C270" s="66"/>
      <c r="D270" s="78"/>
      <c r="F270" t="s">
        <v>107</v>
      </c>
      <c r="G270" t="s">
        <v>106</v>
      </c>
      <c r="H270" t="s">
        <v>41</v>
      </c>
      <c r="I270" t="s">
        <v>108</v>
      </c>
      <c r="J270" s="30" t="s">
        <v>109</v>
      </c>
      <c r="M270" t="s">
        <v>107</v>
      </c>
      <c r="N270" t="s">
        <v>106</v>
      </c>
      <c r="O270" t="s">
        <v>41</v>
      </c>
      <c r="P270" t="s">
        <v>108</v>
      </c>
      <c r="Q270" s="30" t="s">
        <v>109</v>
      </c>
      <c r="U270" s="66"/>
      <c r="V270" s="66"/>
      <c r="W270" s="66"/>
      <c r="X270" s="78"/>
      <c r="Z270" t="s">
        <v>107</v>
      </c>
      <c r="AA270" t="s">
        <v>106</v>
      </c>
      <c r="AB270" t="s">
        <v>41</v>
      </c>
      <c r="AC270" t="s">
        <v>108</v>
      </c>
      <c r="AD270" s="30" t="s">
        <v>109</v>
      </c>
      <c r="AG270" t="s">
        <v>107</v>
      </c>
      <c r="AH270" t="s">
        <v>106</v>
      </c>
      <c r="AI270" t="s">
        <v>41</v>
      </c>
      <c r="AJ270" t="s">
        <v>108</v>
      </c>
      <c r="AK270" s="30" t="s">
        <v>109</v>
      </c>
    </row>
    <row r="271" spans="1:37" x14ac:dyDescent="0.25">
      <c r="A271" s="66"/>
      <c r="B271" s="66"/>
      <c r="C271" s="66"/>
      <c r="D271" s="78"/>
      <c r="F271"/>
      <c r="J271" s="30"/>
      <c r="P271" s="30"/>
      <c r="U271" s="66"/>
      <c r="V271" s="66"/>
      <c r="W271" s="66"/>
      <c r="X271" s="78"/>
      <c r="AD271" s="30"/>
      <c r="AJ271" s="30"/>
    </row>
    <row r="272" spans="1:37" x14ac:dyDescent="0.25">
      <c r="A272" s="66"/>
      <c r="B272" s="66"/>
      <c r="C272" s="66"/>
      <c r="D272" s="78"/>
      <c r="F272"/>
      <c r="I272" s="30"/>
      <c r="P272" s="30"/>
      <c r="U272" s="66"/>
      <c r="V272" s="66"/>
      <c r="W272" s="66"/>
      <c r="X272" s="78"/>
      <c r="AC272" s="30"/>
      <c r="AJ272" s="30"/>
    </row>
    <row r="273" spans="1:36" x14ac:dyDescent="0.25">
      <c r="A273" s="66"/>
      <c r="B273" s="66"/>
      <c r="C273" s="66"/>
      <c r="D273" s="78"/>
      <c r="F273" t="s">
        <v>107</v>
      </c>
      <c r="G273" t="s">
        <v>106</v>
      </c>
      <c r="H273" t="s">
        <v>41</v>
      </c>
      <c r="I273" t="s">
        <v>108</v>
      </c>
      <c r="J273" s="30" t="s">
        <v>109</v>
      </c>
      <c r="P273" s="30"/>
      <c r="U273" s="66"/>
      <c r="V273" s="66"/>
      <c r="W273" s="66"/>
      <c r="X273" s="78"/>
      <c r="Z273" t="s">
        <v>107</v>
      </c>
      <c r="AA273" t="s">
        <v>106</v>
      </c>
      <c r="AB273" t="s">
        <v>41</v>
      </c>
      <c r="AC273" t="s">
        <v>108</v>
      </c>
      <c r="AD273" s="30" t="s">
        <v>109</v>
      </c>
      <c r="AJ273" s="30"/>
    </row>
    <row r="274" spans="1:36" ht="15" customHeight="1" x14ac:dyDescent="0.25">
      <c r="A274" s="200" t="str">
        <f>A68</f>
        <v xml:space="preserve">RG3 </v>
      </c>
      <c r="B274" s="200" t="str">
        <f>B68</f>
        <v>Muy Baja</v>
      </c>
      <c r="C274" s="200" t="str">
        <f>C68</f>
        <v>Moderado</v>
      </c>
      <c r="D274" s="202" t="str">
        <f>D68</f>
        <v>Moderado</v>
      </c>
      <c r="E274" t="s">
        <v>55</v>
      </c>
      <c r="F274" s="42" t="str">
        <f>IF(AND($B$274=$E274,$C$274=F$273),$A$274,"")</f>
        <v/>
      </c>
      <c r="G274" s="42" t="str">
        <f t="shared" ref="G274:J278" si="85">IF(AND($B$274=$E274,$C$274=G$273),$A$274,"")</f>
        <v/>
      </c>
      <c r="H274" s="42" t="str">
        <f t="shared" si="85"/>
        <v/>
      </c>
      <c r="I274" s="42" t="str">
        <f t="shared" si="85"/>
        <v/>
      </c>
      <c r="J274" s="37" t="str">
        <f t="shared" si="85"/>
        <v/>
      </c>
      <c r="P274" s="30"/>
      <c r="U274" s="200" t="str">
        <f>U68</f>
        <v xml:space="preserve">RG3 </v>
      </c>
      <c r="V274" s="200" t="str">
        <f>V68</f>
        <v>Muy Baja</v>
      </c>
      <c r="W274" s="200" t="str">
        <f>W68</f>
        <v>Moderado</v>
      </c>
      <c r="X274" s="202" t="str">
        <f>X68</f>
        <v>Moderado</v>
      </c>
      <c r="Y274" t="s">
        <v>55</v>
      </c>
      <c r="Z274" s="42" t="str">
        <f>IF(AND($V$274=$Y274,$W$274=Z$273),$U$274,"")</f>
        <v/>
      </c>
      <c r="AA274" s="42" t="str">
        <f>IF(AND($V$274=$Y274,$W$274=AA$273),$U$274,"")</f>
        <v/>
      </c>
      <c r="AB274" s="42" t="str">
        <f>IF(AND($V$274=$Y274,$W$274=AB$273),$U$274,"")</f>
        <v/>
      </c>
      <c r="AC274" s="42" t="str">
        <f>IF(AND($V$274=$Y274,$W$274=AC$273),$U$274,"")</f>
        <v/>
      </c>
      <c r="AD274" s="37" t="str">
        <f>IF(AND($V$274=$Y274,$W$274=AD$273),$U$274,"")</f>
        <v/>
      </c>
      <c r="AJ274" s="30"/>
    </row>
    <row r="275" spans="1:36" ht="15" customHeight="1" x14ac:dyDescent="0.25">
      <c r="A275" s="200"/>
      <c r="B275" s="200"/>
      <c r="C275" s="200"/>
      <c r="D275" s="203"/>
      <c r="E275" t="s">
        <v>54</v>
      </c>
      <c r="F275" s="65" t="str">
        <f>IF(AND($B$274=$E275,$C$274=F$273),$A$274,"")</f>
        <v/>
      </c>
      <c r="G275" s="65" t="str">
        <f t="shared" si="85"/>
        <v/>
      </c>
      <c r="H275" s="42" t="str">
        <f t="shared" si="85"/>
        <v/>
      </c>
      <c r="I275" s="42" t="str">
        <f t="shared" si="85"/>
        <v/>
      </c>
      <c r="J275" s="37" t="str">
        <f t="shared" si="85"/>
        <v/>
      </c>
      <c r="P275" s="30"/>
      <c r="U275" s="200"/>
      <c r="V275" s="200"/>
      <c r="W275" s="200"/>
      <c r="X275" s="203"/>
      <c r="Y275" t="s">
        <v>54</v>
      </c>
      <c r="Z275" s="65" t="str">
        <f t="shared" ref="Z275:AD278" si="86">IF(AND($V$274=$Y275,$W$274=Z$273),$U$274,"")</f>
        <v/>
      </c>
      <c r="AA275" s="65" t="str">
        <f t="shared" si="86"/>
        <v/>
      </c>
      <c r="AB275" s="42" t="str">
        <f t="shared" si="86"/>
        <v/>
      </c>
      <c r="AC275" s="42" t="str">
        <f t="shared" si="86"/>
        <v/>
      </c>
      <c r="AD275" s="37" t="str">
        <f t="shared" si="86"/>
        <v/>
      </c>
      <c r="AJ275" s="30"/>
    </row>
    <row r="276" spans="1:36" ht="15" customHeight="1" x14ac:dyDescent="0.25">
      <c r="A276" s="200"/>
      <c r="B276" s="200"/>
      <c r="C276" s="200"/>
      <c r="D276" s="204"/>
      <c r="E276" t="s">
        <v>53</v>
      </c>
      <c r="F276" s="65" t="str">
        <f>IF(AND($B$274=$E276,$C$274=F$273),$A$274,"")</f>
        <v/>
      </c>
      <c r="G276" s="65" t="str">
        <f t="shared" si="85"/>
        <v/>
      </c>
      <c r="H276" s="65" t="str">
        <f t="shared" si="85"/>
        <v/>
      </c>
      <c r="I276" s="42" t="str">
        <f t="shared" si="85"/>
        <v/>
      </c>
      <c r="J276" s="37" t="str">
        <f t="shared" si="85"/>
        <v/>
      </c>
      <c r="P276" s="30"/>
      <c r="U276" s="200"/>
      <c r="V276" s="200"/>
      <c r="W276" s="200"/>
      <c r="X276" s="204"/>
      <c r="Y276" t="s">
        <v>53</v>
      </c>
      <c r="Z276" s="65" t="str">
        <f t="shared" si="86"/>
        <v/>
      </c>
      <c r="AA276" s="65" t="str">
        <f t="shared" si="86"/>
        <v/>
      </c>
      <c r="AB276" s="65" t="str">
        <f t="shared" si="86"/>
        <v/>
      </c>
      <c r="AC276" s="42" t="str">
        <f t="shared" si="86"/>
        <v/>
      </c>
      <c r="AD276" s="37" t="str">
        <f t="shared" si="86"/>
        <v/>
      </c>
      <c r="AJ276" s="30"/>
    </row>
    <row r="277" spans="1:36" x14ac:dyDescent="0.25">
      <c r="A277" s="66"/>
      <c r="B277" s="66"/>
      <c r="C277" s="66"/>
      <c r="D277" s="78"/>
      <c r="E277" t="s">
        <v>52</v>
      </c>
      <c r="F277" s="41" t="str">
        <f>IF(AND($B$274=$E277,$C$274=F$273),$A$274,"")</f>
        <v/>
      </c>
      <c r="G277" s="65" t="str">
        <f t="shared" si="85"/>
        <v/>
      </c>
      <c r="H277" s="65" t="str">
        <f t="shared" si="85"/>
        <v/>
      </c>
      <c r="I277" s="42" t="str">
        <f t="shared" si="85"/>
        <v/>
      </c>
      <c r="J277" s="37" t="str">
        <f t="shared" si="85"/>
        <v/>
      </c>
      <c r="P277" s="30"/>
      <c r="U277" s="66"/>
      <c r="V277" s="66"/>
      <c r="W277" s="66"/>
      <c r="X277" s="78"/>
      <c r="Y277" t="s">
        <v>52</v>
      </c>
      <c r="Z277" s="41" t="str">
        <f t="shared" si="86"/>
        <v/>
      </c>
      <c r="AA277" s="65" t="str">
        <f t="shared" si="86"/>
        <v/>
      </c>
      <c r="AB277" s="65" t="str">
        <f t="shared" si="86"/>
        <v/>
      </c>
      <c r="AC277" s="42" t="str">
        <f t="shared" si="86"/>
        <v/>
      </c>
      <c r="AD277" s="37" t="str">
        <f t="shared" si="86"/>
        <v/>
      </c>
      <c r="AJ277" s="30"/>
    </row>
    <row r="278" spans="1:36" x14ac:dyDescent="0.25">
      <c r="A278" s="66"/>
      <c r="B278" s="66"/>
      <c r="C278" s="66"/>
      <c r="D278" s="78"/>
      <c r="E278" t="s">
        <v>51</v>
      </c>
      <c r="F278" s="41" t="str">
        <f>IF(AND($B$274=$E278,$C$274=F$273),$A$274,"")</f>
        <v/>
      </c>
      <c r="G278" s="41" t="str">
        <f t="shared" si="85"/>
        <v/>
      </c>
      <c r="H278" s="65" t="str">
        <f t="shared" si="85"/>
        <v xml:space="preserve">RG3 </v>
      </c>
      <c r="I278" s="42" t="str">
        <f t="shared" si="85"/>
        <v/>
      </c>
      <c r="J278" s="37" t="str">
        <f t="shared" si="85"/>
        <v/>
      </c>
      <c r="P278" s="30"/>
      <c r="U278" s="66"/>
      <c r="V278" s="66"/>
      <c r="W278" s="66"/>
      <c r="X278" s="78"/>
      <c r="Y278" t="s">
        <v>51</v>
      </c>
      <c r="Z278" s="41" t="str">
        <f t="shared" si="86"/>
        <v/>
      </c>
      <c r="AA278" s="41" t="str">
        <f t="shared" si="86"/>
        <v/>
      </c>
      <c r="AB278" s="65" t="str">
        <f t="shared" si="86"/>
        <v xml:space="preserve">RG3 </v>
      </c>
      <c r="AC278" s="42" t="str">
        <f t="shared" si="86"/>
        <v/>
      </c>
      <c r="AD278" s="37" t="str">
        <f t="shared" si="86"/>
        <v/>
      </c>
      <c r="AJ278" s="30"/>
    </row>
    <row r="279" spans="1:36" x14ac:dyDescent="0.25">
      <c r="A279" s="66"/>
      <c r="B279" s="66"/>
      <c r="C279" s="66"/>
      <c r="D279" s="78"/>
      <c r="F279" t="s">
        <v>107</v>
      </c>
      <c r="G279" t="s">
        <v>106</v>
      </c>
      <c r="H279" t="s">
        <v>41</v>
      </c>
      <c r="I279" t="s">
        <v>108</v>
      </c>
      <c r="J279" s="30" t="s">
        <v>109</v>
      </c>
      <c r="P279" s="30"/>
      <c r="U279" s="66"/>
      <c r="V279" s="66"/>
      <c r="W279" s="66"/>
      <c r="X279" s="78"/>
      <c r="Z279" t="s">
        <v>107</v>
      </c>
      <c r="AA279" t="s">
        <v>106</v>
      </c>
      <c r="AB279" t="s">
        <v>41</v>
      </c>
      <c r="AC279" t="s">
        <v>108</v>
      </c>
      <c r="AD279" s="30" t="s">
        <v>109</v>
      </c>
      <c r="AJ279" s="30"/>
    </row>
    <row r="280" spans="1:36" x14ac:dyDescent="0.25">
      <c r="A280" s="66"/>
      <c r="B280" s="66"/>
      <c r="C280" s="66"/>
      <c r="D280" s="78"/>
      <c r="F280"/>
      <c r="J280" s="30"/>
      <c r="P280" s="30"/>
      <c r="U280" s="66"/>
      <c r="V280" s="66"/>
      <c r="W280" s="66"/>
      <c r="X280" s="78"/>
      <c r="AD280" s="30"/>
      <c r="AJ280" s="30"/>
    </row>
    <row r="281" spans="1:36" x14ac:dyDescent="0.25">
      <c r="A281" s="66"/>
      <c r="B281" s="66"/>
      <c r="C281" s="66"/>
      <c r="D281" s="78"/>
      <c r="F281"/>
      <c r="I281" s="30"/>
      <c r="P281" s="30"/>
      <c r="U281" s="66"/>
      <c r="V281" s="66"/>
      <c r="W281" s="66"/>
      <c r="X281" s="78"/>
      <c r="AC281" s="30"/>
      <c r="AJ281" s="30"/>
    </row>
    <row r="282" spans="1:36" x14ac:dyDescent="0.25">
      <c r="A282" s="66"/>
      <c r="B282" s="66"/>
      <c r="C282" s="66"/>
      <c r="D282" s="78"/>
      <c r="F282" t="s">
        <v>107</v>
      </c>
      <c r="G282" t="s">
        <v>106</v>
      </c>
      <c r="H282" t="s">
        <v>41</v>
      </c>
      <c r="I282" t="s">
        <v>108</v>
      </c>
      <c r="J282" s="30" t="s">
        <v>109</v>
      </c>
      <c r="N282" s="30"/>
      <c r="U282" s="66"/>
      <c r="V282" s="66"/>
      <c r="W282" s="66"/>
      <c r="X282" s="78"/>
      <c r="Z282" t="s">
        <v>107</v>
      </c>
      <c r="AA282" t="s">
        <v>106</v>
      </c>
      <c r="AB282" t="s">
        <v>41</v>
      </c>
      <c r="AC282" t="s">
        <v>108</v>
      </c>
      <c r="AD282" s="30" t="s">
        <v>109</v>
      </c>
      <c r="AH282" s="30"/>
    </row>
    <row r="283" spans="1:36" ht="15" customHeight="1" x14ac:dyDescent="0.25">
      <c r="A283" s="200" t="str">
        <f>A71</f>
        <v xml:space="preserve">RG5 </v>
      </c>
      <c r="B283" s="200" t="str">
        <f>B71</f>
        <v>Muy Baja</v>
      </c>
      <c r="C283" s="200" t="str">
        <f>C71</f>
        <v>Leve</v>
      </c>
      <c r="D283" s="202" t="str">
        <f>D71</f>
        <v>Bajo</v>
      </c>
      <c r="E283" t="s">
        <v>55</v>
      </c>
      <c r="F283" s="42" t="str">
        <f>IF(AND($B$283=$E283,$C$283=F$282),$A$283,"")</f>
        <v/>
      </c>
      <c r="G283" s="42" t="str">
        <f>IF(AND($B$283=$E283,$C$283=G$282),$A$283,"")</f>
        <v/>
      </c>
      <c r="H283" s="42" t="str">
        <f>IF(AND($B$283=$E283,$C$283=H$282),$A$283,"")</f>
        <v/>
      </c>
      <c r="I283" s="42" t="str">
        <f>IF(AND($B$283=$E283,$C$283=I$282),$A$283,"")</f>
        <v/>
      </c>
      <c r="J283" s="37" t="str">
        <f>IF(AND($B$283=$E283,$C$283=J$282),$A$283,"")</f>
        <v/>
      </c>
      <c r="N283" s="30"/>
      <c r="U283" s="200" t="str">
        <f>U71</f>
        <v xml:space="preserve">RG5 </v>
      </c>
      <c r="V283" s="200" t="str">
        <f>V71</f>
        <v>Muy Baja</v>
      </c>
      <c r="W283" s="200" t="str">
        <f>W71</f>
        <v>Leve</v>
      </c>
      <c r="X283" s="202" t="str">
        <f>X71</f>
        <v>Bajo</v>
      </c>
      <c r="Y283" t="s">
        <v>55</v>
      </c>
      <c r="Z283" s="42" t="str">
        <f>IF(AND($V$283=$Y283,$W$283=Z$282),$U$283,"")</f>
        <v/>
      </c>
      <c r="AA283" s="42" t="str">
        <f>IF(AND($V$283=$Y283,$W$283=AA$282),$U$283,"")</f>
        <v/>
      </c>
      <c r="AB283" s="42" t="str">
        <f>IF(AND($V$283=$Y283,$W$283=AB$282),$U$283,"")</f>
        <v/>
      </c>
      <c r="AC283" s="42" t="str">
        <f>IF(AND($V$283=$Y283,$W$283=AC$282),$U$283,"")</f>
        <v/>
      </c>
      <c r="AD283" s="37" t="str">
        <f>IF(AND($V$283=$Y283,$W$283=AD$282),$U$283,"")</f>
        <v/>
      </c>
      <c r="AH283" s="30"/>
    </row>
    <row r="284" spans="1:36" ht="15" customHeight="1" x14ac:dyDescent="0.25">
      <c r="A284" s="200"/>
      <c r="B284" s="200"/>
      <c r="C284" s="200"/>
      <c r="D284" s="203"/>
      <c r="E284" t="s">
        <v>54</v>
      </c>
      <c r="F284" s="65" t="str">
        <f t="shared" ref="F284:J287" si="87">IF(AND($B$283=$E284,$C$283=F$282),$A$283,"")</f>
        <v/>
      </c>
      <c r="G284" s="65" t="str">
        <f t="shared" si="87"/>
        <v/>
      </c>
      <c r="H284" s="42" t="str">
        <f t="shared" si="87"/>
        <v/>
      </c>
      <c r="I284" s="42" t="str">
        <f t="shared" si="87"/>
        <v/>
      </c>
      <c r="J284" s="37" t="str">
        <f t="shared" si="87"/>
        <v/>
      </c>
      <c r="N284" s="30"/>
      <c r="U284" s="200"/>
      <c r="V284" s="200"/>
      <c r="W284" s="200"/>
      <c r="X284" s="203"/>
      <c r="Y284" t="s">
        <v>54</v>
      </c>
      <c r="Z284" s="65" t="str">
        <f t="shared" ref="Z284:AD287" si="88">IF(AND($V$283=$Y284,$W$283=Z$282),$U$283,"")</f>
        <v/>
      </c>
      <c r="AA284" s="65" t="str">
        <f t="shared" si="88"/>
        <v/>
      </c>
      <c r="AB284" s="42" t="str">
        <f t="shared" si="88"/>
        <v/>
      </c>
      <c r="AC284" s="42" t="str">
        <f t="shared" si="88"/>
        <v/>
      </c>
      <c r="AD284" s="37" t="str">
        <f t="shared" si="88"/>
        <v/>
      </c>
      <c r="AH284" s="30"/>
    </row>
    <row r="285" spans="1:36" ht="15" customHeight="1" x14ac:dyDescent="0.25">
      <c r="A285" s="200"/>
      <c r="B285" s="200"/>
      <c r="C285" s="200"/>
      <c r="D285" s="204"/>
      <c r="E285" t="s">
        <v>53</v>
      </c>
      <c r="F285" s="65" t="str">
        <f t="shared" si="87"/>
        <v/>
      </c>
      <c r="G285" s="65" t="str">
        <f t="shared" si="87"/>
        <v/>
      </c>
      <c r="H285" s="65" t="str">
        <f t="shared" si="87"/>
        <v/>
      </c>
      <c r="I285" s="42" t="str">
        <f t="shared" si="87"/>
        <v/>
      </c>
      <c r="J285" s="37" t="str">
        <f t="shared" si="87"/>
        <v/>
      </c>
      <c r="N285" s="30"/>
      <c r="U285" s="200"/>
      <c r="V285" s="200"/>
      <c r="W285" s="200"/>
      <c r="X285" s="204"/>
      <c r="Y285" t="s">
        <v>53</v>
      </c>
      <c r="Z285" s="65" t="str">
        <f t="shared" si="88"/>
        <v/>
      </c>
      <c r="AA285" s="65" t="str">
        <f t="shared" si="88"/>
        <v/>
      </c>
      <c r="AB285" s="65" t="str">
        <f t="shared" si="88"/>
        <v/>
      </c>
      <c r="AC285" s="42" t="str">
        <f t="shared" si="88"/>
        <v/>
      </c>
      <c r="AD285" s="37" t="str">
        <f t="shared" si="88"/>
        <v/>
      </c>
      <c r="AH285" s="30"/>
    </row>
    <row r="286" spans="1:36" x14ac:dyDescent="0.25">
      <c r="A286" s="66"/>
      <c r="B286" s="66"/>
      <c r="C286" s="66"/>
      <c r="D286" s="78"/>
      <c r="E286" t="s">
        <v>52</v>
      </c>
      <c r="F286" s="41" t="str">
        <f t="shared" si="87"/>
        <v/>
      </c>
      <c r="G286" s="65" t="str">
        <f t="shared" si="87"/>
        <v/>
      </c>
      <c r="H286" s="65" t="str">
        <f t="shared" si="87"/>
        <v/>
      </c>
      <c r="I286" s="42" t="str">
        <f t="shared" si="87"/>
        <v/>
      </c>
      <c r="J286" s="37" t="str">
        <f t="shared" si="87"/>
        <v/>
      </c>
      <c r="N286" s="30"/>
      <c r="U286" s="66"/>
      <c r="V286" s="66"/>
      <c r="W286" s="66"/>
      <c r="X286" s="78"/>
      <c r="Y286" t="s">
        <v>52</v>
      </c>
      <c r="Z286" s="41" t="str">
        <f t="shared" si="88"/>
        <v/>
      </c>
      <c r="AA286" s="65" t="str">
        <f t="shared" si="88"/>
        <v/>
      </c>
      <c r="AB286" s="65" t="str">
        <f t="shared" si="88"/>
        <v/>
      </c>
      <c r="AC286" s="42" t="str">
        <f t="shared" si="88"/>
        <v/>
      </c>
      <c r="AD286" s="37" t="str">
        <f t="shared" si="88"/>
        <v/>
      </c>
      <c r="AH286" s="30"/>
    </row>
    <row r="287" spans="1:36" x14ac:dyDescent="0.25">
      <c r="A287" s="66"/>
      <c r="B287" s="66"/>
      <c r="C287" s="66"/>
      <c r="D287" s="78"/>
      <c r="E287" t="s">
        <v>51</v>
      </c>
      <c r="F287" s="41" t="str">
        <f t="shared" si="87"/>
        <v xml:space="preserve">RG5 </v>
      </c>
      <c r="G287" s="41" t="str">
        <f t="shared" si="87"/>
        <v/>
      </c>
      <c r="H287" s="65" t="str">
        <f t="shared" si="87"/>
        <v/>
      </c>
      <c r="I287" s="42" t="str">
        <f t="shared" si="87"/>
        <v/>
      </c>
      <c r="J287" s="37" t="str">
        <f t="shared" si="87"/>
        <v/>
      </c>
      <c r="N287" s="30"/>
      <c r="U287" s="66"/>
      <c r="V287" s="66"/>
      <c r="W287" s="66"/>
      <c r="X287" s="78"/>
      <c r="Y287" t="s">
        <v>51</v>
      </c>
      <c r="Z287" s="41" t="str">
        <f t="shared" si="88"/>
        <v xml:space="preserve">RG5 </v>
      </c>
      <c r="AA287" s="41" t="str">
        <f t="shared" si="88"/>
        <v/>
      </c>
      <c r="AB287" s="65" t="str">
        <f t="shared" si="88"/>
        <v/>
      </c>
      <c r="AC287" s="42" t="str">
        <f t="shared" si="88"/>
        <v/>
      </c>
      <c r="AD287" s="37" t="str">
        <f t="shared" si="88"/>
        <v/>
      </c>
      <c r="AH287" s="30"/>
    </row>
    <row r="288" spans="1:36" x14ac:dyDescent="0.25">
      <c r="A288" s="66"/>
      <c r="B288" s="66"/>
      <c r="C288" s="66"/>
      <c r="D288" s="78"/>
      <c r="F288" t="s">
        <v>107</v>
      </c>
      <c r="G288" t="s">
        <v>106</v>
      </c>
      <c r="H288" t="s">
        <v>41</v>
      </c>
      <c r="I288" t="s">
        <v>108</v>
      </c>
      <c r="J288" s="30" t="s">
        <v>109</v>
      </c>
      <c r="N288" s="30"/>
      <c r="U288" s="66"/>
      <c r="V288" s="66"/>
      <c r="W288" s="66"/>
      <c r="X288" s="78"/>
      <c r="Z288" t="s">
        <v>107</v>
      </c>
      <c r="AA288" t="s">
        <v>106</v>
      </c>
      <c r="AB288" t="s">
        <v>41</v>
      </c>
      <c r="AC288" t="s">
        <v>108</v>
      </c>
      <c r="AD288" s="30" t="s">
        <v>109</v>
      </c>
      <c r="AH288" s="30"/>
    </row>
    <row r="289" spans="1:34" x14ac:dyDescent="0.25">
      <c r="A289" s="66"/>
      <c r="B289" s="66"/>
      <c r="C289" s="66"/>
      <c r="D289" s="78"/>
      <c r="F289"/>
      <c r="J289" s="30"/>
      <c r="N289" s="30"/>
      <c r="U289" s="66"/>
      <c r="V289" s="66"/>
      <c r="W289" s="66"/>
      <c r="X289" s="78"/>
      <c r="AD289" s="30"/>
      <c r="AH289" s="30"/>
    </row>
    <row r="290" spans="1:34" x14ac:dyDescent="0.25">
      <c r="A290" s="66"/>
      <c r="B290" s="66"/>
      <c r="C290" s="66"/>
      <c r="D290" s="78"/>
      <c r="F290"/>
      <c r="G290" s="30"/>
      <c r="N290" s="30"/>
      <c r="U290" s="66"/>
      <c r="V290" s="66"/>
      <c r="W290" s="66"/>
      <c r="X290" s="78"/>
      <c r="AC290" s="30"/>
      <c r="AH290" s="30"/>
    </row>
    <row r="291" spans="1:34" x14ac:dyDescent="0.25">
      <c r="F291" t="s">
        <v>107</v>
      </c>
      <c r="G291" t="s">
        <v>106</v>
      </c>
      <c r="H291" t="s">
        <v>41</v>
      </c>
      <c r="I291" t="s">
        <v>108</v>
      </c>
      <c r="J291" s="30" t="s">
        <v>109</v>
      </c>
      <c r="N291" s="30"/>
      <c r="Z291" t="s">
        <v>107</v>
      </c>
      <c r="AA291" t="s">
        <v>106</v>
      </c>
      <c r="AB291" t="s">
        <v>41</v>
      </c>
      <c r="AC291" t="s">
        <v>108</v>
      </c>
      <c r="AD291" s="30" t="s">
        <v>109</v>
      </c>
      <c r="AH291" s="30"/>
    </row>
    <row r="292" spans="1:34" ht="15" customHeight="1" x14ac:dyDescent="0.25">
      <c r="A292" s="200" t="str">
        <f>A74</f>
        <v xml:space="preserve">RG6 </v>
      </c>
      <c r="B292" s="200" t="str">
        <f>B74</f>
        <v>Muy Alta</v>
      </c>
      <c r="C292" s="200" t="str">
        <f>C74</f>
        <v>Leve</v>
      </c>
      <c r="D292" s="202" t="str">
        <f>D74</f>
        <v>Alto</v>
      </c>
      <c r="E292" t="s">
        <v>55</v>
      </c>
      <c r="F292" s="42" t="str">
        <f>IF(AND($B$292=$E292,$C$292=F$291),$A$292,"")</f>
        <v xml:space="preserve">RG6 </v>
      </c>
      <c r="G292" s="42" t="str">
        <f>IF(AND($B$292=$E292,$C$292=G$291),$A$292,"")</f>
        <v/>
      </c>
      <c r="H292" s="42" t="str">
        <f>IF(AND($B$292=$E292,$C$292=H$291),$A$292,"")</f>
        <v/>
      </c>
      <c r="I292" s="42" t="str">
        <f>IF(AND($B$292=$E292,$C$292=I$291),$A$292,"")</f>
        <v/>
      </c>
      <c r="J292" s="37" t="str">
        <f>IF(AND($B$292=$E292,$C$292=J$291),$A$292,"")</f>
        <v/>
      </c>
      <c r="M292" s="30"/>
      <c r="U292" s="200" t="str">
        <f>U74</f>
        <v xml:space="preserve">RG6 </v>
      </c>
      <c r="V292" s="200" t="str">
        <f>V74</f>
        <v>Baja</v>
      </c>
      <c r="W292" s="200" t="str">
        <f>W74</f>
        <v>Leve</v>
      </c>
      <c r="X292" s="202" t="str">
        <f>X74</f>
        <v>Bajo</v>
      </c>
      <c r="Y292" t="s">
        <v>55</v>
      </c>
      <c r="Z292" s="42" t="str">
        <f>IF(AND($V$292=$Y292,$W$292=Z$291),$U$292,"")</f>
        <v/>
      </c>
      <c r="AA292" s="42" t="str">
        <f>IF(AND($V$292=$Y292,$W$292=AA$291),$U$292,"")</f>
        <v/>
      </c>
      <c r="AB292" s="42" t="str">
        <f>IF(AND($V$292=$Y292,$W$292=AB$291),$U$292,"")</f>
        <v/>
      </c>
      <c r="AC292" s="42" t="str">
        <f>IF(AND($V$292=$Y292,$W$292=AC$291),$U$292,"")</f>
        <v/>
      </c>
      <c r="AD292" s="37" t="str">
        <f>IF(AND($V$292=$Y292,$W$292=AD$291),$U$292,"")</f>
        <v/>
      </c>
      <c r="AG292" s="30"/>
    </row>
    <row r="293" spans="1:34" ht="15" customHeight="1" x14ac:dyDescent="0.25">
      <c r="A293" s="200"/>
      <c r="B293" s="200"/>
      <c r="C293" s="200"/>
      <c r="D293" s="203"/>
      <c r="E293" t="s">
        <v>54</v>
      </c>
      <c r="F293" s="65" t="str">
        <f t="shared" ref="F293:J296" si="89">IF(AND($B$292=$E293,$C$292=F$291),$A$292,"")</f>
        <v/>
      </c>
      <c r="G293" s="65" t="str">
        <f t="shared" si="89"/>
        <v/>
      </c>
      <c r="H293" s="42" t="str">
        <f t="shared" si="89"/>
        <v/>
      </c>
      <c r="I293" s="42" t="str">
        <f t="shared" si="89"/>
        <v/>
      </c>
      <c r="J293" s="37" t="str">
        <f t="shared" si="89"/>
        <v/>
      </c>
      <c r="M293" s="30"/>
      <c r="U293" s="200"/>
      <c r="V293" s="200"/>
      <c r="W293" s="200"/>
      <c r="X293" s="203"/>
      <c r="Y293" t="s">
        <v>54</v>
      </c>
      <c r="Z293" s="65" t="str">
        <f t="shared" ref="Z293:AD296" si="90">IF(AND($V$292=$Y293,$W$292=Z$291),$U$292,"")</f>
        <v/>
      </c>
      <c r="AA293" s="65" t="str">
        <f t="shared" si="90"/>
        <v/>
      </c>
      <c r="AB293" s="42" t="str">
        <f t="shared" si="90"/>
        <v/>
      </c>
      <c r="AC293" s="42" t="str">
        <f t="shared" si="90"/>
        <v/>
      </c>
      <c r="AD293" s="37" t="str">
        <f t="shared" si="90"/>
        <v/>
      </c>
      <c r="AG293" s="30"/>
    </row>
    <row r="294" spans="1:34" ht="15" customHeight="1" x14ac:dyDescent="0.25">
      <c r="A294" s="200"/>
      <c r="B294" s="200"/>
      <c r="C294" s="200"/>
      <c r="D294" s="204"/>
      <c r="E294" t="s">
        <v>53</v>
      </c>
      <c r="F294" s="65" t="str">
        <f t="shared" si="89"/>
        <v/>
      </c>
      <c r="G294" s="65" t="str">
        <f t="shared" si="89"/>
        <v/>
      </c>
      <c r="H294" s="65" t="str">
        <f t="shared" si="89"/>
        <v/>
      </c>
      <c r="I294" s="42" t="str">
        <f t="shared" si="89"/>
        <v/>
      </c>
      <c r="J294" s="37" t="str">
        <f t="shared" si="89"/>
        <v/>
      </c>
      <c r="M294" s="30"/>
      <c r="U294" s="200"/>
      <c r="V294" s="200"/>
      <c r="W294" s="200"/>
      <c r="X294" s="204"/>
      <c r="Y294" t="s">
        <v>53</v>
      </c>
      <c r="Z294" s="65" t="str">
        <f t="shared" si="90"/>
        <v/>
      </c>
      <c r="AA294" s="65" t="str">
        <f t="shared" si="90"/>
        <v/>
      </c>
      <c r="AB294" s="65" t="str">
        <f t="shared" si="90"/>
        <v/>
      </c>
      <c r="AC294" s="42" t="str">
        <f t="shared" si="90"/>
        <v/>
      </c>
      <c r="AD294" s="37" t="str">
        <f t="shared" si="90"/>
        <v/>
      </c>
      <c r="AG294" s="30"/>
    </row>
    <row r="295" spans="1:34" x14ac:dyDescent="0.25">
      <c r="A295" s="66"/>
      <c r="B295" s="66"/>
      <c r="C295" s="66"/>
      <c r="D295" s="78"/>
      <c r="E295" t="s">
        <v>52</v>
      </c>
      <c r="F295" s="41" t="str">
        <f t="shared" si="89"/>
        <v/>
      </c>
      <c r="G295" s="65" t="str">
        <f t="shared" si="89"/>
        <v/>
      </c>
      <c r="H295" s="65" t="str">
        <f t="shared" si="89"/>
        <v/>
      </c>
      <c r="I295" s="42" t="str">
        <f t="shared" si="89"/>
        <v/>
      </c>
      <c r="J295" s="37" t="str">
        <f t="shared" si="89"/>
        <v/>
      </c>
      <c r="M295" s="30"/>
      <c r="U295" s="66"/>
      <c r="V295" s="66"/>
      <c r="W295" s="66"/>
      <c r="X295" s="78"/>
      <c r="Y295" t="s">
        <v>52</v>
      </c>
      <c r="Z295" s="41" t="str">
        <f t="shared" si="90"/>
        <v xml:space="preserve">RG6 </v>
      </c>
      <c r="AA295" s="65" t="str">
        <f t="shared" si="90"/>
        <v/>
      </c>
      <c r="AB295" s="65" t="str">
        <f t="shared" si="90"/>
        <v/>
      </c>
      <c r="AC295" s="42" t="str">
        <f t="shared" si="90"/>
        <v/>
      </c>
      <c r="AD295" s="37" t="str">
        <f t="shared" si="90"/>
        <v/>
      </c>
      <c r="AG295" s="30"/>
    </row>
    <row r="296" spans="1:34" x14ac:dyDescent="0.25">
      <c r="E296" t="s">
        <v>51</v>
      </c>
      <c r="F296" s="41" t="str">
        <f t="shared" si="89"/>
        <v/>
      </c>
      <c r="G296" s="41" t="str">
        <f t="shared" si="89"/>
        <v/>
      </c>
      <c r="H296" s="65" t="str">
        <f t="shared" si="89"/>
        <v/>
      </c>
      <c r="I296" s="42" t="str">
        <f t="shared" si="89"/>
        <v/>
      </c>
      <c r="J296" s="37" t="str">
        <f t="shared" si="89"/>
        <v/>
      </c>
      <c r="M296" s="30"/>
      <c r="Y296" t="s">
        <v>51</v>
      </c>
      <c r="Z296" s="41" t="str">
        <f t="shared" si="90"/>
        <v/>
      </c>
      <c r="AA296" s="41" t="str">
        <f t="shared" si="90"/>
        <v/>
      </c>
      <c r="AB296" s="65" t="str">
        <f t="shared" si="90"/>
        <v/>
      </c>
      <c r="AC296" s="42" t="str">
        <f t="shared" si="90"/>
        <v/>
      </c>
      <c r="AD296" s="37" t="str">
        <f t="shared" si="90"/>
        <v/>
      </c>
      <c r="AG296" s="30"/>
    </row>
    <row r="297" spans="1:34" x14ac:dyDescent="0.25">
      <c r="F297" t="s">
        <v>107</v>
      </c>
      <c r="G297" t="s">
        <v>106</v>
      </c>
      <c r="H297" t="s">
        <v>41</v>
      </c>
      <c r="I297" t="s">
        <v>108</v>
      </c>
      <c r="J297" s="30" t="s">
        <v>109</v>
      </c>
      <c r="M297" s="30"/>
      <c r="Z297" t="s">
        <v>107</v>
      </c>
      <c r="AA297" t="s">
        <v>106</v>
      </c>
      <c r="AB297" t="s">
        <v>41</v>
      </c>
      <c r="AC297" t="s">
        <v>108</v>
      </c>
      <c r="AD297" s="30" t="s">
        <v>109</v>
      </c>
      <c r="AG297" s="30"/>
    </row>
    <row r="298" spans="1:34" x14ac:dyDescent="0.25">
      <c r="F298"/>
      <c r="J298" s="30"/>
      <c r="M298" s="30"/>
      <c r="AD298" s="30"/>
      <c r="AG298" s="30"/>
    </row>
    <row r="299" spans="1:34" x14ac:dyDescent="0.25">
      <c r="M299" s="30"/>
      <c r="AC299" s="30"/>
      <c r="AG299" s="30"/>
    </row>
    <row r="300" spans="1:34" x14ac:dyDescent="0.25">
      <c r="A300" s="66"/>
      <c r="B300" s="66"/>
      <c r="C300" s="66"/>
      <c r="D300" s="78"/>
      <c r="F300" t="s">
        <v>107</v>
      </c>
      <c r="G300" t="s">
        <v>106</v>
      </c>
      <c r="H300" t="s">
        <v>41</v>
      </c>
      <c r="I300" t="s">
        <v>108</v>
      </c>
      <c r="J300" s="30" t="s">
        <v>109</v>
      </c>
      <c r="M300" s="30"/>
      <c r="U300" s="66"/>
      <c r="V300" s="66"/>
      <c r="W300" s="66"/>
      <c r="X300" s="78"/>
      <c r="Z300" t="s">
        <v>107</v>
      </c>
      <c r="AA300" t="s">
        <v>106</v>
      </c>
      <c r="AB300" t="s">
        <v>41</v>
      </c>
      <c r="AC300" t="s">
        <v>108</v>
      </c>
      <c r="AD300" s="30" t="s">
        <v>109</v>
      </c>
      <c r="AG300" s="30"/>
    </row>
    <row r="301" spans="1:34" ht="15" customHeight="1" x14ac:dyDescent="0.25">
      <c r="A301" s="200" t="str">
        <f>A77</f>
        <v xml:space="preserve">RG8 </v>
      </c>
      <c r="B301" s="200" t="str">
        <f>B77</f>
        <v>Muy Alta</v>
      </c>
      <c r="C301" s="200" t="str">
        <f>C77</f>
        <v>Moderado</v>
      </c>
      <c r="D301" s="202" t="str">
        <f>D77</f>
        <v>Alto</v>
      </c>
      <c r="E301" t="s">
        <v>55</v>
      </c>
      <c r="F301" s="42" t="str">
        <f>IF(AND($B$301=$E301,$C$301=F$300),$A$301,"")</f>
        <v/>
      </c>
      <c r="G301" s="42" t="str">
        <f>IF(AND($B$301=$E301,$C$301=G$300),$A$301,"")</f>
        <v/>
      </c>
      <c r="H301" s="42" t="str">
        <f>IF(AND($B$301=$E301,$C$301=H$300),$A$301,"")</f>
        <v xml:space="preserve">RG8 </v>
      </c>
      <c r="I301" s="42" t="str">
        <f>IF(AND($B$301=$E301,$C$301=I$300),$A$301,"")</f>
        <v/>
      </c>
      <c r="J301" s="37" t="str">
        <f>IF(AND($B$301=$E301,$C$301=J$300),$A$301,"")</f>
        <v/>
      </c>
      <c r="M301" s="30"/>
      <c r="U301" s="200" t="str">
        <f>U77</f>
        <v xml:space="preserve">RG8 </v>
      </c>
      <c r="V301" s="200" t="str">
        <f>V77</f>
        <v>Baja</v>
      </c>
      <c r="W301" s="200" t="str">
        <f>W77</f>
        <v>Moderado</v>
      </c>
      <c r="X301" s="202" t="str">
        <f>X77</f>
        <v>Moderado</v>
      </c>
      <c r="Y301" t="s">
        <v>55</v>
      </c>
      <c r="Z301" s="42" t="str">
        <f>IF(AND($V$301=$Y301,$W$301=Z$300),$U$301,"")</f>
        <v/>
      </c>
      <c r="AA301" s="42" t="str">
        <f>IF(AND($V$301=$Y301,$W$301=AA$300),$U$301,"")</f>
        <v/>
      </c>
      <c r="AB301" s="42" t="str">
        <f>IF(AND($V$301=$Y301,$W$301=AB$300),$U$301,"")</f>
        <v/>
      </c>
      <c r="AC301" s="42" t="str">
        <f>IF(AND($V$301=$Y301,$W$301=AC$300),$U$301,"")</f>
        <v/>
      </c>
      <c r="AD301" s="37" t="str">
        <f>IF(AND($V$301=$Y301,$W$301=AD$300),$U$301,"")</f>
        <v/>
      </c>
      <c r="AG301" s="30"/>
    </row>
    <row r="302" spans="1:34" ht="15" customHeight="1" x14ac:dyDescent="0.25">
      <c r="A302" s="200"/>
      <c r="B302" s="200"/>
      <c r="C302" s="200"/>
      <c r="D302" s="203"/>
      <c r="E302" t="s">
        <v>54</v>
      </c>
      <c r="F302" s="65" t="str">
        <f t="shared" ref="F302:J305" si="91">IF(AND($B$301=$E302,$C$301=F$300),$A$301,"")</f>
        <v/>
      </c>
      <c r="G302" s="65" t="str">
        <f t="shared" si="91"/>
        <v/>
      </c>
      <c r="H302" s="42" t="str">
        <f t="shared" si="91"/>
        <v/>
      </c>
      <c r="I302" s="42" t="str">
        <f t="shared" si="91"/>
        <v/>
      </c>
      <c r="J302" s="37" t="str">
        <f t="shared" si="91"/>
        <v/>
      </c>
      <c r="M302" s="30"/>
      <c r="U302" s="200"/>
      <c r="V302" s="200"/>
      <c r="W302" s="200"/>
      <c r="X302" s="203"/>
      <c r="Y302" t="s">
        <v>54</v>
      </c>
      <c r="Z302" s="65" t="str">
        <f t="shared" ref="Z302:AD305" si="92">IF(AND($V$301=$Y302,$W$301=Z$300),$U$301,"")</f>
        <v/>
      </c>
      <c r="AA302" s="65" t="str">
        <f t="shared" si="92"/>
        <v/>
      </c>
      <c r="AB302" s="42" t="str">
        <f t="shared" si="92"/>
        <v/>
      </c>
      <c r="AC302" s="42" t="str">
        <f t="shared" si="92"/>
        <v/>
      </c>
      <c r="AD302" s="37" t="str">
        <f t="shared" si="92"/>
        <v/>
      </c>
      <c r="AG302" s="30"/>
    </row>
    <row r="303" spans="1:34" ht="15" customHeight="1" x14ac:dyDescent="0.25">
      <c r="A303" s="200"/>
      <c r="B303" s="200"/>
      <c r="C303" s="200"/>
      <c r="D303" s="204"/>
      <c r="E303" t="s">
        <v>53</v>
      </c>
      <c r="F303" s="65" t="str">
        <f t="shared" si="91"/>
        <v/>
      </c>
      <c r="G303" s="65" t="str">
        <f t="shared" si="91"/>
        <v/>
      </c>
      <c r="H303" s="65" t="str">
        <f t="shared" si="91"/>
        <v/>
      </c>
      <c r="I303" s="42" t="str">
        <f t="shared" si="91"/>
        <v/>
      </c>
      <c r="J303" s="37" t="str">
        <f t="shared" si="91"/>
        <v/>
      </c>
      <c r="M303" s="30"/>
      <c r="U303" s="200"/>
      <c r="V303" s="200"/>
      <c r="W303" s="200"/>
      <c r="X303" s="204"/>
      <c r="Y303" t="s">
        <v>53</v>
      </c>
      <c r="Z303" s="65" t="str">
        <f t="shared" si="92"/>
        <v/>
      </c>
      <c r="AA303" s="65" t="str">
        <f t="shared" si="92"/>
        <v/>
      </c>
      <c r="AB303" s="65" t="str">
        <f t="shared" si="92"/>
        <v/>
      </c>
      <c r="AC303" s="42" t="str">
        <f t="shared" si="92"/>
        <v/>
      </c>
      <c r="AD303" s="37" t="str">
        <f t="shared" si="92"/>
        <v/>
      </c>
      <c r="AG303" s="30"/>
    </row>
    <row r="304" spans="1:34" x14ac:dyDescent="0.25">
      <c r="A304" s="66"/>
      <c r="B304" s="66"/>
      <c r="C304" s="66"/>
      <c r="D304" s="78"/>
      <c r="E304" t="s">
        <v>52</v>
      </c>
      <c r="F304" s="41" t="str">
        <f t="shared" si="91"/>
        <v/>
      </c>
      <c r="G304" s="65" t="str">
        <f t="shared" si="91"/>
        <v/>
      </c>
      <c r="H304" s="65" t="str">
        <f t="shared" si="91"/>
        <v/>
      </c>
      <c r="I304" s="42" t="str">
        <f t="shared" si="91"/>
        <v/>
      </c>
      <c r="J304" s="37" t="str">
        <f t="shared" si="91"/>
        <v/>
      </c>
      <c r="M304" s="30"/>
      <c r="U304" s="66"/>
      <c r="V304" s="66"/>
      <c r="W304" s="66"/>
      <c r="X304" s="78"/>
      <c r="Y304" t="s">
        <v>52</v>
      </c>
      <c r="Z304" s="41" t="str">
        <f t="shared" si="92"/>
        <v/>
      </c>
      <c r="AA304" s="65" t="str">
        <f t="shared" si="92"/>
        <v/>
      </c>
      <c r="AB304" s="65" t="str">
        <f t="shared" si="92"/>
        <v xml:space="preserve">RG8 </v>
      </c>
      <c r="AC304" s="42" t="str">
        <f t="shared" si="92"/>
        <v/>
      </c>
      <c r="AD304" s="37" t="str">
        <f t="shared" si="92"/>
        <v/>
      </c>
      <c r="AG304" s="30"/>
    </row>
    <row r="305" spans="1:33" x14ac:dyDescent="0.25">
      <c r="A305" s="66"/>
      <c r="B305" s="66"/>
      <c r="C305" s="66"/>
      <c r="D305" s="78"/>
      <c r="E305" t="s">
        <v>51</v>
      </c>
      <c r="F305" s="41" t="str">
        <f t="shared" si="91"/>
        <v/>
      </c>
      <c r="G305" s="41" t="str">
        <f t="shared" si="91"/>
        <v/>
      </c>
      <c r="H305" s="65" t="str">
        <f t="shared" si="91"/>
        <v/>
      </c>
      <c r="I305" s="42" t="str">
        <f t="shared" si="91"/>
        <v/>
      </c>
      <c r="J305" s="37" t="str">
        <f t="shared" si="91"/>
        <v/>
      </c>
      <c r="M305" s="30"/>
      <c r="U305" s="66"/>
      <c r="V305" s="66"/>
      <c r="W305" s="66"/>
      <c r="X305" s="78"/>
      <c r="Y305" t="s">
        <v>51</v>
      </c>
      <c r="Z305" s="41" t="str">
        <f t="shared" si="92"/>
        <v/>
      </c>
      <c r="AA305" s="41" t="str">
        <f t="shared" si="92"/>
        <v/>
      </c>
      <c r="AB305" s="65" t="str">
        <f t="shared" si="92"/>
        <v/>
      </c>
      <c r="AC305" s="42" t="str">
        <f t="shared" si="92"/>
        <v/>
      </c>
      <c r="AD305" s="37" t="str">
        <f t="shared" si="92"/>
        <v/>
      </c>
      <c r="AG305" s="30"/>
    </row>
    <row r="306" spans="1:33" x14ac:dyDescent="0.25">
      <c r="A306" s="66"/>
      <c r="B306" s="66"/>
      <c r="C306" s="66"/>
      <c r="D306" s="78"/>
      <c r="F306" t="s">
        <v>107</v>
      </c>
      <c r="G306" t="s">
        <v>106</v>
      </c>
      <c r="H306" t="s">
        <v>41</v>
      </c>
      <c r="I306" t="s">
        <v>108</v>
      </c>
      <c r="J306" s="30" t="s">
        <v>109</v>
      </c>
      <c r="M306" s="30"/>
      <c r="U306" s="66"/>
      <c r="V306" s="66"/>
      <c r="W306" s="66"/>
      <c r="X306" s="78"/>
      <c r="Z306" t="s">
        <v>107</v>
      </c>
      <c r="AA306" t="s">
        <v>106</v>
      </c>
      <c r="AB306" t="s">
        <v>41</v>
      </c>
      <c r="AC306" t="s">
        <v>108</v>
      </c>
      <c r="AD306" s="30" t="s">
        <v>109</v>
      </c>
      <c r="AG306" s="30"/>
    </row>
    <row r="307" spans="1:33" x14ac:dyDescent="0.25">
      <c r="A307" s="66"/>
      <c r="B307" s="66"/>
      <c r="C307" s="66"/>
      <c r="D307" s="78"/>
      <c r="F307"/>
      <c r="J307" s="30"/>
      <c r="M307" s="30"/>
      <c r="U307" s="66"/>
      <c r="V307" s="66"/>
      <c r="W307" s="66"/>
      <c r="X307" s="78"/>
      <c r="AD307" s="30"/>
      <c r="AG307" s="30"/>
    </row>
    <row r="308" spans="1:33" x14ac:dyDescent="0.25">
      <c r="A308" s="66"/>
      <c r="B308" s="66"/>
      <c r="C308" s="66"/>
      <c r="D308" s="78"/>
      <c r="M308" s="30"/>
      <c r="U308" s="66"/>
      <c r="V308" s="66"/>
      <c r="W308" s="66"/>
      <c r="X308" s="78"/>
      <c r="AD308" s="30"/>
      <c r="AG308" s="30"/>
    </row>
    <row r="309" spans="1:33" ht="15" customHeight="1" x14ac:dyDescent="0.25">
      <c r="A309" s="66"/>
      <c r="B309" s="66"/>
      <c r="C309" s="66"/>
      <c r="D309" s="78"/>
      <c r="F309" t="s">
        <v>107</v>
      </c>
      <c r="G309" t="s">
        <v>106</v>
      </c>
      <c r="H309" t="s">
        <v>41</v>
      </c>
      <c r="I309" t="s">
        <v>108</v>
      </c>
      <c r="J309" s="30" t="s">
        <v>109</v>
      </c>
      <c r="U309" s="66"/>
      <c r="V309" s="66"/>
      <c r="W309" s="66"/>
      <c r="X309" s="78"/>
      <c r="AC309" s="30"/>
      <c r="AG309" s="30"/>
    </row>
    <row r="310" spans="1:33" ht="15" customHeight="1" x14ac:dyDescent="0.25">
      <c r="A310" s="200" t="str">
        <f>A80</f>
        <v xml:space="preserve">RG9 </v>
      </c>
      <c r="B310" s="200" t="str">
        <f>B80</f>
        <v>Alta</v>
      </c>
      <c r="C310" s="200" t="str">
        <f>C80</f>
        <v>Moderado</v>
      </c>
      <c r="D310" s="202" t="str">
        <f>D80</f>
        <v>Alto</v>
      </c>
      <c r="E310" t="s">
        <v>55</v>
      </c>
      <c r="F310" s="42" t="str">
        <f t="shared" ref="F310:J314" si="93">IF(AND($B$310=$E310,$C$310=F$309),$A$310,"")</f>
        <v/>
      </c>
      <c r="G310" s="42" t="str">
        <f t="shared" si="93"/>
        <v/>
      </c>
      <c r="H310" s="42" t="str">
        <f t="shared" si="93"/>
        <v/>
      </c>
      <c r="I310" s="42" t="str">
        <f t="shared" si="93"/>
        <v/>
      </c>
      <c r="J310" s="37" t="str">
        <f t="shared" si="93"/>
        <v/>
      </c>
      <c r="U310" s="200" t="str">
        <f>U80</f>
        <v xml:space="preserve">RG9 </v>
      </c>
      <c r="V310" s="200" t="str">
        <f>V80</f>
        <v>Baja</v>
      </c>
      <c r="W310" s="200" t="str">
        <f>W80</f>
        <v>Moderado</v>
      </c>
      <c r="X310" s="202" t="str">
        <f>X80</f>
        <v>Moderado</v>
      </c>
      <c r="Z310" t="s">
        <v>107</v>
      </c>
      <c r="AA310" t="s">
        <v>106</v>
      </c>
      <c r="AB310" t="s">
        <v>41</v>
      </c>
      <c r="AC310" t="s">
        <v>108</v>
      </c>
      <c r="AD310" s="30" t="s">
        <v>109</v>
      </c>
    </row>
    <row r="311" spans="1:33" ht="15" customHeight="1" x14ac:dyDescent="0.25">
      <c r="A311" s="200"/>
      <c r="B311" s="200"/>
      <c r="C311" s="200"/>
      <c r="D311" s="203"/>
      <c r="E311" t="s">
        <v>54</v>
      </c>
      <c r="F311" s="65" t="str">
        <f t="shared" si="93"/>
        <v/>
      </c>
      <c r="G311" s="65" t="str">
        <f t="shared" si="93"/>
        <v/>
      </c>
      <c r="H311" s="42" t="str">
        <f t="shared" si="93"/>
        <v xml:space="preserve">RG9 </v>
      </c>
      <c r="I311" s="42" t="str">
        <f t="shared" si="93"/>
        <v/>
      </c>
      <c r="J311" s="37" t="str">
        <f t="shared" si="93"/>
        <v/>
      </c>
      <c r="U311" s="200"/>
      <c r="V311" s="200"/>
      <c r="W311" s="200"/>
      <c r="X311" s="203"/>
      <c r="Y311" t="s">
        <v>55</v>
      </c>
      <c r="Z311" s="42" t="str">
        <f>IF(AND($V$310=$Y311,$W$310=Z$310),$U$310,"")</f>
        <v/>
      </c>
      <c r="AA311" s="42" t="str">
        <f>IF(AND($V$310=$Y311,$W$310=AA$310),$U$310,"")</f>
        <v/>
      </c>
      <c r="AB311" s="42" t="str">
        <f>IF(AND($V$310=$Y311,$W$310=AB$310),$U$310,"")</f>
        <v/>
      </c>
      <c r="AC311" s="42" t="str">
        <f>IF(AND($V$310=$Y311,$W$310=AC$310),$U$310,"")</f>
        <v/>
      </c>
      <c r="AD311" s="37" t="str">
        <f>IF(AND($V$310=$Y311,$W$310=AD$310),$U$310,"")</f>
        <v/>
      </c>
    </row>
    <row r="312" spans="1:33" x14ac:dyDescent="0.25">
      <c r="A312" s="200"/>
      <c r="B312" s="200"/>
      <c r="C312" s="200"/>
      <c r="D312" s="204"/>
      <c r="E312" t="s">
        <v>53</v>
      </c>
      <c r="F312" s="65" t="str">
        <f t="shared" si="93"/>
        <v/>
      </c>
      <c r="G312" s="65" t="str">
        <f t="shared" si="93"/>
        <v/>
      </c>
      <c r="H312" s="65" t="str">
        <f t="shared" si="93"/>
        <v/>
      </c>
      <c r="I312" s="42" t="str">
        <f t="shared" si="93"/>
        <v/>
      </c>
      <c r="J312" s="37" t="str">
        <f t="shared" si="93"/>
        <v/>
      </c>
      <c r="U312" s="200"/>
      <c r="V312" s="200"/>
      <c r="W312" s="200"/>
      <c r="X312" s="204"/>
      <c r="Y312" t="s">
        <v>54</v>
      </c>
      <c r="Z312" s="65" t="str">
        <f t="shared" ref="Z312:AD315" si="94">IF(AND($V$310=$Y312,$W$310=Z$310),$U$310,"")</f>
        <v/>
      </c>
      <c r="AA312" s="65" t="str">
        <f t="shared" si="94"/>
        <v/>
      </c>
      <c r="AB312" s="42" t="str">
        <f t="shared" si="94"/>
        <v/>
      </c>
      <c r="AC312" s="42" t="str">
        <f t="shared" si="94"/>
        <v/>
      </c>
      <c r="AD312" s="37" t="str">
        <f t="shared" si="94"/>
        <v/>
      </c>
    </row>
    <row r="313" spans="1:33" x14ac:dyDescent="0.25">
      <c r="A313" s="66"/>
      <c r="B313" s="66"/>
      <c r="C313" s="66"/>
      <c r="D313" s="78"/>
      <c r="E313" t="s">
        <v>52</v>
      </c>
      <c r="F313" s="41" t="str">
        <f t="shared" si="93"/>
        <v/>
      </c>
      <c r="G313" s="65" t="str">
        <f t="shared" si="93"/>
        <v/>
      </c>
      <c r="H313" s="65" t="str">
        <f t="shared" si="93"/>
        <v/>
      </c>
      <c r="I313" s="42" t="str">
        <f t="shared" si="93"/>
        <v/>
      </c>
      <c r="J313" s="37" t="str">
        <f t="shared" si="93"/>
        <v/>
      </c>
      <c r="U313" s="66"/>
      <c r="V313" s="66"/>
      <c r="W313" s="66"/>
      <c r="X313" s="78"/>
      <c r="Y313" t="s">
        <v>53</v>
      </c>
      <c r="Z313" s="65" t="str">
        <f t="shared" si="94"/>
        <v/>
      </c>
      <c r="AA313" s="65" t="str">
        <f t="shared" si="94"/>
        <v/>
      </c>
      <c r="AB313" s="65" t="str">
        <f t="shared" si="94"/>
        <v/>
      </c>
      <c r="AC313" s="42" t="str">
        <f t="shared" si="94"/>
        <v/>
      </c>
      <c r="AD313" s="37" t="str">
        <f t="shared" si="94"/>
        <v/>
      </c>
    </row>
    <row r="314" spans="1:33" x14ac:dyDescent="0.25">
      <c r="A314" s="66"/>
      <c r="B314" s="66"/>
      <c r="C314" s="66"/>
      <c r="D314" s="78"/>
      <c r="E314" t="s">
        <v>51</v>
      </c>
      <c r="F314" s="41" t="str">
        <f t="shared" si="93"/>
        <v/>
      </c>
      <c r="G314" s="41" t="str">
        <f t="shared" si="93"/>
        <v/>
      </c>
      <c r="H314" s="65" t="str">
        <f t="shared" si="93"/>
        <v/>
      </c>
      <c r="I314" s="42" t="str">
        <f t="shared" si="93"/>
        <v/>
      </c>
      <c r="J314" s="37" t="str">
        <f t="shared" si="93"/>
        <v/>
      </c>
      <c r="U314" s="66"/>
      <c r="V314" s="66"/>
      <c r="W314" s="66"/>
      <c r="X314" s="78"/>
      <c r="Y314" t="s">
        <v>52</v>
      </c>
      <c r="Z314" s="41" t="str">
        <f t="shared" si="94"/>
        <v/>
      </c>
      <c r="AA314" s="65" t="str">
        <f t="shared" si="94"/>
        <v/>
      </c>
      <c r="AB314" s="65" t="str">
        <f t="shared" si="94"/>
        <v xml:space="preserve">RG9 </v>
      </c>
      <c r="AC314" s="42" t="str">
        <f t="shared" si="94"/>
        <v/>
      </c>
      <c r="AD314" s="37" t="str">
        <f t="shared" si="94"/>
        <v/>
      </c>
    </row>
    <row r="315" spans="1:33" x14ac:dyDescent="0.25">
      <c r="A315" s="66"/>
      <c r="B315" s="66"/>
      <c r="C315" s="66"/>
      <c r="D315" s="78"/>
      <c r="F315" t="s">
        <v>107</v>
      </c>
      <c r="G315" t="s">
        <v>106</v>
      </c>
      <c r="H315" t="s">
        <v>41</v>
      </c>
      <c r="I315" t="s">
        <v>108</v>
      </c>
      <c r="J315" s="30" t="s">
        <v>109</v>
      </c>
      <c r="U315" s="66"/>
      <c r="V315" s="66"/>
      <c r="W315" s="66"/>
      <c r="X315" s="78"/>
      <c r="Y315" t="s">
        <v>51</v>
      </c>
      <c r="Z315" s="41" t="str">
        <f t="shared" si="94"/>
        <v/>
      </c>
      <c r="AA315" s="41" t="str">
        <f t="shared" si="94"/>
        <v/>
      </c>
      <c r="AB315" s="65" t="str">
        <f t="shared" si="94"/>
        <v/>
      </c>
      <c r="AC315" s="42" t="str">
        <f t="shared" si="94"/>
        <v/>
      </c>
      <c r="AD315" s="37" t="str">
        <f t="shared" si="94"/>
        <v/>
      </c>
    </row>
    <row r="316" spans="1:33" x14ac:dyDescent="0.25">
      <c r="A316" s="66"/>
      <c r="B316" s="66"/>
      <c r="C316" s="66"/>
      <c r="D316" s="78"/>
      <c r="F316"/>
      <c r="J316" s="30"/>
      <c r="U316" s="66"/>
      <c r="V316" s="66"/>
      <c r="W316" s="66"/>
      <c r="X316" s="78"/>
      <c r="Z316" t="s">
        <v>107</v>
      </c>
      <c r="AA316" t="s">
        <v>106</v>
      </c>
      <c r="AB316" t="s">
        <v>41</v>
      </c>
      <c r="AC316" t="s">
        <v>108</v>
      </c>
      <c r="AD316" s="30" t="s">
        <v>109</v>
      </c>
    </row>
    <row r="317" spans="1:33" x14ac:dyDescent="0.25">
      <c r="A317" s="66"/>
      <c r="B317" s="66"/>
      <c r="C317" s="66"/>
      <c r="D317" s="78"/>
      <c r="U317" s="66"/>
      <c r="V317" s="66"/>
      <c r="W317" s="66"/>
      <c r="X317" s="78"/>
      <c r="AD317" s="30"/>
    </row>
    <row r="318" spans="1:33" ht="15" customHeight="1" x14ac:dyDescent="0.25">
      <c r="A318" s="66"/>
      <c r="B318" s="66"/>
      <c r="C318" s="66"/>
      <c r="D318" s="78"/>
      <c r="F318" t="s">
        <v>107</v>
      </c>
      <c r="G318" t="s">
        <v>106</v>
      </c>
      <c r="H318" t="s">
        <v>41</v>
      </c>
      <c r="I318" t="s">
        <v>108</v>
      </c>
      <c r="J318" s="30" t="s">
        <v>109</v>
      </c>
      <c r="U318" s="66"/>
      <c r="V318" s="66"/>
      <c r="W318" s="66"/>
      <c r="X318" s="78"/>
      <c r="AC318" s="30"/>
    </row>
    <row r="319" spans="1:33" ht="15" customHeight="1" x14ac:dyDescent="0.25">
      <c r="A319" s="200" t="str">
        <f>A83</f>
        <v xml:space="preserve">RG29 </v>
      </c>
      <c r="B319" s="200" t="str">
        <f>B83</f>
        <v>Muy Alta</v>
      </c>
      <c r="C319" s="200" t="str">
        <f>C83</f>
        <v>Moderado</v>
      </c>
      <c r="D319" s="202" t="str">
        <f>D83</f>
        <v>Alto</v>
      </c>
      <c r="E319" t="s">
        <v>55</v>
      </c>
      <c r="F319" s="42" t="str">
        <f t="shared" ref="F319:J323" si="95">IF(AND($B$319=$E319,$C$319=F$318),$A$319,"")</f>
        <v/>
      </c>
      <c r="G319" s="42" t="str">
        <f t="shared" si="95"/>
        <v/>
      </c>
      <c r="H319" s="42" t="str">
        <f t="shared" si="95"/>
        <v xml:space="preserve">RG29 </v>
      </c>
      <c r="I319" s="42" t="str">
        <f t="shared" si="95"/>
        <v/>
      </c>
      <c r="J319" s="37" t="str">
        <f t="shared" si="95"/>
        <v/>
      </c>
      <c r="U319" s="200" t="str">
        <f>U83</f>
        <v xml:space="preserve">RG29 </v>
      </c>
      <c r="V319" s="200" t="str">
        <f>V83</f>
        <v>Baja</v>
      </c>
      <c r="W319" s="200" t="str">
        <f>W83</f>
        <v>Moderado</v>
      </c>
      <c r="X319" s="202" t="str">
        <f>X83</f>
        <v>Moderado</v>
      </c>
      <c r="Z319" t="s">
        <v>107</v>
      </c>
      <c r="AA319" t="s">
        <v>106</v>
      </c>
      <c r="AB319" t="s">
        <v>41</v>
      </c>
      <c r="AC319" t="s">
        <v>108</v>
      </c>
      <c r="AD319" s="30" t="s">
        <v>109</v>
      </c>
    </row>
    <row r="320" spans="1:33" ht="15" customHeight="1" x14ac:dyDescent="0.25">
      <c r="A320" s="200"/>
      <c r="B320" s="200"/>
      <c r="C320" s="200"/>
      <c r="D320" s="203"/>
      <c r="E320" t="s">
        <v>54</v>
      </c>
      <c r="F320" s="65" t="str">
        <f t="shared" si="95"/>
        <v/>
      </c>
      <c r="G320" s="65" t="str">
        <f t="shared" si="95"/>
        <v/>
      </c>
      <c r="H320" s="42" t="str">
        <f t="shared" si="95"/>
        <v/>
      </c>
      <c r="I320" s="42" t="str">
        <f t="shared" si="95"/>
        <v/>
      </c>
      <c r="J320" s="37" t="str">
        <f t="shared" si="95"/>
        <v/>
      </c>
      <c r="U320" s="200"/>
      <c r="V320" s="200"/>
      <c r="W320" s="200"/>
      <c r="X320" s="203"/>
      <c r="Y320" t="s">
        <v>55</v>
      </c>
      <c r="Z320" s="42" t="str">
        <f>IF(AND($V$319=$Y320,$W$319=Z$319),$U$319,"")</f>
        <v/>
      </c>
      <c r="AA320" s="42" t="str">
        <f>IF(AND($V$319=$Y320,$W$319=AA$319),$U$319,"")</f>
        <v/>
      </c>
      <c r="AB320" s="42" t="str">
        <f>IF(AND($V$319=$Y320,$W$319=AB$319),$U$319,"")</f>
        <v/>
      </c>
      <c r="AC320" s="42" t="str">
        <f>IF(AND($V$319=$Y320,$W$319=AC$319),$U$319,"")</f>
        <v/>
      </c>
      <c r="AD320" s="37" t="str">
        <f>IF(AND($V$319=$Y320,$W$319=AD$319),$U$319,"")</f>
        <v/>
      </c>
    </row>
    <row r="321" spans="1:30" x14ac:dyDescent="0.25">
      <c r="A321" s="200"/>
      <c r="B321" s="200"/>
      <c r="C321" s="200"/>
      <c r="D321" s="204"/>
      <c r="E321" t="s">
        <v>53</v>
      </c>
      <c r="F321" s="65" t="str">
        <f t="shared" si="95"/>
        <v/>
      </c>
      <c r="G321" s="65" t="str">
        <f t="shared" si="95"/>
        <v/>
      </c>
      <c r="H321" s="65" t="str">
        <f t="shared" si="95"/>
        <v/>
      </c>
      <c r="I321" s="42" t="str">
        <f t="shared" si="95"/>
        <v/>
      </c>
      <c r="J321" s="37" t="str">
        <f t="shared" si="95"/>
        <v/>
      </c>
      <c r="U321" s="200"/>
      <c r="V321" s="200"/>
      <c r="W321" s="200"/>
      <c r="X321" s="204"/>
      <c r="Y321" t="s">
        <v>54</v>
      </c>
      <c r="Z321" s="65" t="str">
        <f t="shared" ref="Z321:AD324" si="96">IF(AND($V$319=$Y321,$W$319=Z$319),$U$319,"")</f>
        <v/>
      </c>
      <c r="AA321" s="65" t="str">
        <f t="shared" si="96"/>
        <v/>
      </c>
      <c r="AB321" s="42" t="str">
        <f t="shared" si="96"/>
        <v/>
      </c>
      <c r="AC321" s="42" t="str">
        <f t="shared" si="96"/>
        <v/>
      </c>
      <c r="AD321" s="37" t="str">
        <f t="shared" si="96"/>
        <v/>
      </c>
    </row>
    <row r="322" spans="1:30" x14ac:dyDescent="0.25">
      <c r="A322" s="66"/>
      <c r="B322" s="66"/>
      <c r="C322" s="66"/>
      <c r="D322" s="78"/>
      <c r="E322" t="s">
        <v>52</v>
      </c>
      <c r="F322" s="41" t="str">
        <f t="shared" si="95"/>
        <v/>
      </c>
      <c r="G322" s="65" t="str">
        <f t="shared" si="95"/>
        <v/>
      </c>
      <c r="H322" s="65" t="str">
        <f t="shared" si="95"/>
        <v/>
      </c>
      <c r="I322" s="42" t="str">
        <f t="shared" si="95"/>
        <v/>
      </c>
      <c r="J322" s="37" t="str">
        <f t="shared" si="95"/>
        <v/>
      </c>
      <c r="U322" s="66"/>
      <c r="V322" s="66"/>
      <c r="W322" s="66"/>
      <c r="X322" s="78"/>
      <c r="Y322" t="s">
        <v>53</v>
      </c>
      <c r="Z322" s="65" t="str">
        <f t="shared" si="96"/>
        <v/>
      </c>
      <c r="AA322" s="65" t="str">
        <f t="shared" si="96"/>
        <v/>
      </c>
      <c r="AB322" s="65" t="str">
        <f t="shared" si="96"/>
        <v/>
      </c>
      <c r="AC322" s="42" t="str">
        <f t="shared" si="96"/>
        <v/>
      </c>
      <c r="AD322" s="37" t="str">
        <f t="shared" si="96"/>
        <v/>
      </c>
    </row>
    <row r="323" spans="1:30" x14ac:dyDescent="0.25">
      <c r="A323" s="66"/>
      <c r="B323" s="66"/>
      <c r="C323" s="66"/>
      <c r="D323" s="78"/>
      <c r="E323" t="s">
        <v>51</v>
      </c>
      <c r="F323" s="41" t="str">
        <f t="shared" si="95"/>
        <v/>
      </c>
      <c r="G323" s="41" t="str">
        <f t="shared" si="95"/>
        <v/>
      </c>
      <c r="H323" s="65" t="str">
        <f t="shared" si="95"/>
        <v/>
      </c>
      <c r="I323" s="42" t="str">
        <f t="shared" si="95"/>
        <v/>
      </c>
      <c r="J323" s="37" t="str">
        <f t="shared" si="95"/>
        <v/>
      </c>
      <c r="U323" s="66"/>
      <c r="V323" s="66"/>
      <c r="W323" s="66"/>
      <c r="X323" s="78"/>
      <c r="Y323" t="s">
        <v>52</v>
      </c>
      <c r="Z323" s="41" t="str">
        <f t="shared" si="96"/>
        <v/>
      </c>
      <c r="AA323" s="65" t="str">
        <f t="shared" si="96"/>
        <v/>
      </c>
      <c r="AB323" s="65" t="str">
        <f t="shared" si="96"/>
        <v xml:space="preserve">RG29 </v>
      </c>
      <c r="AC323" s="42" t="str">
        <f t="shared" si="96"/>
        <v/>
      </c>
      <c r="AD323" s="37" t="str">
        <f t="shared" si="96"/>
        <v/>
      </c>
    </row>
    <row r="324" spans="1:30" x14ac:dyDescent="0.25">
      <c r="A324" s="66"/>
      <c r="B324" s="66"/>
      <c r="C324" s="66"/>
      <c r="D324" s="78"/>
      <c r="F324" t="s">
        <v>107</v>
      </c>
      <c r="G324" t="s">
        <v>106</v>
      </c>
      <c r="H324" t="s">
        <v>41</v>
      </c>
      <c r="I324" t="s">
        <v>108</v>
      </c>
      <c r="J324" s="30" t="s">
        <v>109</v>
      </c>
      <c r="U324" s="66"/>
      <c r="V324" s="66"/>
      <c r="W324" s="66"/>
      <c r="X324" s="78"/>
      <c r="Y324" t="s">
        <v>51</v>
      </c>
      <c r="Z324" s="41" t="str">
        <f t="shared" si="96"/>
        <v/>
      </c>
      <c r="AA324" s="41" t="str">
        <f t="shared" si="96"/>
        <v/>
      </c>
      <c r="AB324" s="65" t="str">
        <f t="shared" si="96"/>
        <v/>
      </c>
      <c r="AC324" s="42" t="str">
        <f t="shared" si="96"/>
        <v/>
      </c>
      <c r="AD324" s="37" t="str">
        <f t="shared" si="96"/>
        <v/>
      </c>
    </row>
    <row r="325" spans="1:30" x14ac:dyDescent="0.25">
      <c r="A325" s="66"/>
      <c r="B325" s="66"/>
      <c r="C325" s="66"/>
      <c r="D325" s="78"/>
      <c r="F325"/>
      <c r="J325" s="30"/>
      <c r="U325" s="66"/>
      <c r="V325" s="66"/>
      <c r="W325" s="66"/>
      <c r="X325" s="78"/>
      <c r="Z325" t="s">
        <v>107</v>
      </c>
      <c r="AA325" t="s">
        <v>106</v>
      </c>
      <c r="AB325" t="s">
        <v>41</v>
      </c>
      <c r="AC325" t="s">
        <v>108</v>
      </c>
      <c r="AD325" s="30" t="s">
        <v>109</v>
      </c>
    </row>
    <row r="326" spans="1:30" x14ac:dyDescent="0.25">
      <c r="A326" s="66"/>
      <c r="B326" s="66"/>
      <c r="C326" s="66"/>
      <c r="D326" s="78"/>
      <c r="U326" s="66"/>
      <c r="V326" s="66"/>
      <c r="W326" s="66"/>
      <c r="X326" s="78"/>
      <c r="AD326" s="30"/>
    </row>
    <row r="327" spans="1:30" ht="15" customHeight="1" x14ac:dyDescent="0.25">
      <c r="A327" s="66"/>
      <c r="B327" s="66"/>
      <c r="C327" s="66"/>
      <c r="D327" s="78"/>
      <c r="F327" t="s">
        <v>107</v>
      </c>
      <c r="G327" t="s">
        <v>106</v>
      </c>
      <c r="H327" t="s">
        <v>41</v>
      </c>
      <c r="I327" t="s">
        <v>108</v>
      </c>
      <c r="J327" s="30" t="s">
        <v>109</v>
      </c>
      <c r="U327" s="66"/>
      <c r="V327" s="66"/>
      <c r="W327" s="66"/>
      <c r="X327" s="78"/>
      <c r="AC327" s="30"/>
    </row>
    <row r="328" spans="1:30" ht="15" customHeight="1" x14ac:dyDescent="0.25">
      <c r="A328" s="200" t="str">
        <f>A86</f>
        <v xml:space="preserve">RG30 </v>
      </c>
      <c r="B328" s="200" t="str">
        <f>B86</f>
        <v>Muy Baja</v>
      </c>
      <c r="C328" s="200" t="str">
        <f>C86</f>
        <v>Moderado</v>
      </c>
      <c r="D328" s="202" t="str">
        <f>D86</f>
        <v>Moderado</v>
      </c>
      <c r="E328" t="s">
        <v>55</v>
      </c>
      <c r="F328" s="42" t="str">
        <f t="shared" ref="F328:J332" si="97">IF(AND($B$328=$E328,$C$328=F$327),$A$328,"")</f>
        <v/>
      </c>
      <c r="G328" s="42" t="str">
        <f t="shared" si="97"/>
        <v/>
      </c>
      <c r="H328" s="42" t="str">
        <f t="shared" si="97"/>
        <v/>
      </c>
      <c r="I328" s="42" t="str">
        <f t="shared" si="97"/>
        <v/>
      </c>
      <c r="J328" s="37" t="str">
        <f t="shared" si="97"/>
        <v/>
      </c>
      <c r="U328" s="200" t="str">
        <f>U86</f>
        <v xml:space="preserve">RG30 </v>
      </c>
      <c r="V328" s="200" t="str">
        <f>V86</f>
        <v>Muy Baja</v>
      </c>
      <c r="W328" s="200" t="str">
        <f>W86</f>
        <v>Moderado</v>
      </c>
      <c r="X328" s="202" t="str">
        <f>X86</f>
        <v>Moderado</v>
      </c>
      <c r="Z328" t="s">
        <v>107</v>
      </c>
      <c r="AA328" t="s">
        <v>106</v>
      </c>
      <c r="AB328" t="s">
        <v>41</v>
      </c>
      <c r="AC328" t="s">
        <v>108</v>
      </c>
      <c r="AD328" s="30" t="s">
        <v>109</v>
      </c>
    </row>
    <row r="329" spans="1:30" ht="15" customHeight="1" x14ac:dyDescent="0.25">
      <c r="A329" s="200"/>
      <c r="B329" s="200"/>
      <c r="C329" s="200"/>
      <c r="D329" s="203"/>
      <c r="E329" t="s">
        <v>54</v>
      </c>
      <c r="F329" s="65" t="str">
        <f t="shared" si="97"/>
        <v/>
      </c>
      <c r="G329" s="65" t="str">
        <f t="shared" si="97"/>
        <v/>
      </c>
      <c r="H329" s="42" t="str">
        <f t="shared" si="97"/>
        <v/>
      </c>
      <c r="I329" s="42" t="str">
        <f t="shared" si="97"/>
        <v/>
      </c>
      <c r="J329" s="37" t="str">
        <f t="shared" si="97"/>
        <v/>
      </c>
      <c r="U329" s="200"/>
      <c r="V329" s="200"/>
      <c r="W329" s="200"/>
      <c r="X329" s="203"/>
      <c r="Y329" t="s">
        <v>55</v>
      </c>
      <c r="Z329" s="42" t="str">
        <f>IF(AND($V$328=$Y329,$W$328=Z$328),$U$328,"")</f>
        <v/>
      </c>
      <c r="AA329" s="42" t="str">
        <f>IF(AND($V$328=$Y329,$W$328=AA$328),$U$328,"")</f>
        <v/>
      </c>
      <c r="AB329" s="42" t="str">
        <f>IF(AND($V$328=$Y329,$W$328=AB$328),$U$328,"")</f>
        <v/>
      </c>
      <c r="AC329" s="42" t="str">
        <f>IF(AND($V$328=$Y329,$W$328=AC$328),$U$328,"")</f>
        <v/>
      </c>
      <c r="AD329" s="37" t="str">
        <f>IF(AND($V$328=$Y329,$W$328=AD$328),$U$328,"")</f>
        <v/>
      </c>
    </row>
    <row r="330" spans="1:30" x14ac:dyDescent="0.25">
      <c r="A330" s="200"/>
      <c r="B330" s="200"/>
      <c r="C330" s="200"/>
      <c r="D330" s="204"/>
      <c r="E330" t="s">
        <v>53</v>
      </c>
      <c r="F330" s="65" t="str">
        <f t="shared" si="97"/>
        <v/>
      </c>
      <c r="G330" s="65" t="str">
        <f t="shared" si="97"/>
        <v/>
      </c>
      <c r="H330" s="65" t="str">
        <f t="shared" si="97"/>
        <v/>
      </c>
      <c r="I330" s="42" t="str">
        <f t="shared" si="97"/>
        <v/>
      </c>
      <c r="J330" s="37" t="str">
        <f t="shared" si="97"/>
        <v/>
      </c>
      <c r="U330" s="200"/>
      <c r="V330" s="200"/>
      <c r="W330" s="200"/>
      <c r="X330" s="204"/>
      <c r="Y330" t="s">
        <v>54</v>
      </c>
      <c r="Z330" s="65" t="str">
        <f t="shared" ref="Z330:AD333" si="98">IF(AND($V$328=$Y330,$W$328=Z$328),$U$328,"")</f>
        <v/>
      </c>
      <c r="AA330" s="65" t="str">
        <f t="shared" si="98"/>
        <v/>
      </c>
      <c r="AB330" s="42" t="str">
        <f t="shared" si="98"/>
        <v/>
      </c>
      <c r="AC330" s="42" t="str">
        <f t="shared" si="98"/>
        <v/>
      </c>
      <c r="AD330" s="37" t="str">
        <f t="shared" si="98"/>
        <v/>
      </c>
    </row>
    <row r="331" spans="1:30" x14ac:dyDescent="0.25">
      <c r="A331" s="66"/>
      <c r="B331" s="66"/>
      <c r="C331" s="66"/>
      <c r="D331" s="78"/>
      <c r="E331" t="s">
        <v>52</v>
      </c>
      <c r="F331" s="41" t="str">
        <f t="shared" si="97"/>
        <v/>
      </c>
      <c r="G331" s="65" t="str">
        <f t="shared" si="97"/>
        <v/>
      </c>
      <c r="H331" s="65" t="str">
        <f t="shared" si="97"/>
        <v/>
      </c>
      <c r="I331" s="42" t="str">
        <f t="shared" si="97"/>
        <v/>
      </c>
      <c r="J331" s="37" t="str">
        <f t="shared" si="97"/>
        <v/>
      </c>
      <c r="U331" s="66"/>
      <c r="V331" s="66"/>
      <c r="W331" s="66"/>
      <c r="X331" s="78"/>
      <c r="Y331" t="s">
        <v>53</v>
      </c>
      <c r="Z331" s="65" t="str">
        <f t="shared" si="98"/>
        <v/>
      </c>
      <c r="AA331" s="65" t="str">
        <f t="shared" si="98"/>
        <v/>
      </c>
      <c r="AB331" s="65" t="str">
        <f t="shared" si="98"/>
        <v/>
      </c>
      <c r="AC331" s="42" t="str">
        <f t="shared" si="98"/>
        <v/>
      </c>
      <c r="AD331" s="37" t="str">
        <f t="shared" si="98"/>
        <v/>
      </c>
    </row>
    <row r="332" spans="1:30" x14ac:dyDescent="0.25">
      <c r="A332" s="66"/>
      <c r="B332" s="66"/>
      <c r="C332" s="66"/>
      <c r="D332" s="78"/>
      <c r="E332" t="s">
        <v>51</v>
      </c>
      <c r="F332" s="41" t="str">
        <f t="shared" si="97"/>
        <v/>
      </c>
      <c r="G332" s="41" t="str">
        <f t="shared" si="97"/>
        <v/>
      </c>
      <c r="H332" s="65" t="str">
        <f t="shared" si="97"/>
        <v xml:space="preserve">RG30 </v>
      </c>
      <c r="I332" s="42" t="str">
        <f t="shared" si="97"/>
        <v/>
      </c>
      <c r="J332" s="37" t="str">
        <f t="shared" si="97"/>
        <v/>
      </c>
      <c r="U332" s="66"/>
      <c r="V332" s="66"/>
      <c r="W332" s="66"/>
      <c r="X332" s="78"/>
      <c r="Y332" t="s">
        <v>52</v>
      </c>
      <c r="Z332" s="41" t="str">
        <f t="shared" si="98"/>
        <v/>
      </c>
      <c r="AA332" s="65" t="str">
        <f t="shared" si="98"/>
        <v/>
      </c>
      <c r="AB332" s="65" t="str">
        <f t="shared" si="98"/>
        <v/>
      </c>
      <c r="AC332" s="42" t="str">
        <f t="shared" si="98"/>
        <v/>
      </c>
      <c r="AD332" s="37" t="str">
        <f t="shared" si="98"/>
        <v/>
      </c>
    </row>
    <row r="333" spans="1:30" x14ac:dyDescent="0.25">
      <c r="A333" s="66"/>
      <c r="B333" s="66"/>
      <c r="C333" s="66"/>
      <c r="D333" s="78"/>
      <c r="F333" t="s">
        <v>107</v>
      </c>
      <c r="G333" t="s">
        <v>106</v>
      </c>
      <c r="H333" t="s">
        <v>41</v>
      </c>
      <c r="I333" t="s">
        <v>108</v>
      </c>
      <c r="J333" s="30" t="s">
        <v>109</v>
      </c>
      <c r="U333" s="66"/>
      <c r="V333" s="66"/>
      <c r="W333" s="66"/>
      <c r="X333" s="78"/>
      <c r="Y333" t="s">
        <v>51</v>
      </c>
      <c r="Z333" s="41" t="str">
        <f t="shared" si="98"/>
        <v/>
      </c>
      <c r="AA333" s="41" t="str">
        <f t="shared" si="98"/>
        <v/>
      </c>
      <c r="AB333" s="65" t="str">
        <f t="shared" si="98"/>
        <v xml:space="preserve">RG30 </v>
      </c>
      <c r="AC333" s="42" t="str">
        <f t="shared" si="98"/>
        <v/>
      </c>
      <c r="AD333" s="37" t="str">
        <f t="shared" si="98"/>
        <v/>
      </c>
    </row>
    <row r="334" spans="1:30" x14ac:dyDescent="0.25">
      <c r="A334" s="66"/>
      <c r="B334" s="66"/>
      <c r="C334" s="66"/>
      <c r="D334" s="78"/>
      <c r="F334"/>
      <c r="J334" s="30"/>
      <c r="U334" s="66"/>
      <c r="V334" s="66"/>
      <c r="W334" s="66"/>
      <c r="X334" s="78"/>
      <c r="Z334" t="s">
        <v>107</v>
      </c>
      <c r="AA334" t="s">
        <v>106</v>
      </c>
      <c r="AB334" t="s">
        <v>41</v>
      </c>
      <c r="AC334" t="s">
        <v>108</v>
      </c>
      <c r="AD334" s="30" t="s">
        <v>109</v>
      </c>
    </row>
    <row r="335" spans="1:30" x14ac:dyDescent="0.25">
      <c r="A335" s="66"/>
      <c r="B335" s="66"/>
      <c r="C335" s="66"/>
      <c r="D335" s="78"/>
      <c r="U335" s="66"/>
      <c r="V335" s="66"/>
      <c r="W335" s="66"/>
      <c r="X335" s="78"/>
      <c r="AD335" s="30"/>
    </row>
    <row r="336" spans="1:30" ht="15" customHeight="1" x14ac:dyDescent="0.25">
      <c r="A336" s="66"/>
      <c r="B336" s="66"/>
      <c r="C336" s="66"/>
      <c r="D336" s="78"/>
      <c r="F336" t="s">
        <v>107</v>
      </c>
      <c r="G336" t="s">
        <v>106</v>
      </c>
      <c r="H336" t="s">
        <v>41</v>
      </c>
      <c r="I336" t="s">
        <v>108</v>
      </c>
      <c r="J336" s="30" t="s">
        <v>109</v>
      </c>
      <c r="U336" s="66"/>
      <c r="V336" s="66"/>
      <c r="W336" s="66"/>
      <c r="X336" s="78"/>
      <c r="AC336" s="30"/>
    </row>
    <row r="337" spans="1:30" ht="15" customHeight="1" x14ac:dyDescent="0.25">
      <c r="A337" s="200" t="str">
        <f>A89</f>
        <v xml:space="preserve">RG31 </v>
      </c>
      <c r="B337" s="200" t="str">
        <f>B89</f>
        <v>Muy Baja</v>
      </c>
      <c r="C337" s="200" t="str">
        <f>C89</f>
        <v>Moderado</v>
      </c>
      <c r="D337" s="202" t="str">
        <f>D89</f>
        <v>Moderado</v>
      </c>
      <c r="E337" t="s">
        <v>55</v>
      </c>
      <c r="F337" s="42" t="str">
        <f t="shared" ref="F337:J341" si="99">IF(AND($B$337=$E337,$C$337=F$336),$A$337,"")</f>
        <v/>
      </c>
      <c r="G337" s="42" t="str">
        <f t="shared" si="99"/>
        <v/>
      </c>
      <c r="H337" s="42" t="str">
        <f t="shared" si="99"/>
        <v/>
      </c>
      <c r="I337" s="42" t="str">
        <f t="shared" si="99"/>
        <v/>
      </c>
      <c r="J337" s="37" t="str">
        <f t="shared" si="99"/>
        <v/>
      </c>
      <c r="U337" s="200" t="str">
        <f>U89</f>
        <v xml:space="preserve">RG31 </v>
      </c>
      <c r="V337" s="201" t="str">
        <f>V89</f>
        <v>Muy Baja</v>
      </c>
      <c r="W337" s="205" t="str">
        <f>W89</f>
        <v>Moderado</v>
      </c>
      <c r="X337" s="202" t="str">
        <f>X89</f>
        <v>Moderado</v>
      </c>
      <c r="Z337" t="s">
        <v>107</v>
      </c>
      <c r="AA337" t="s">
        <v>106</v>
      </c>
      <c r="AB337" t="s">
        <v>41</v>
      </c>
      <c r="AC337" t="s">
        <v>108</v>
      </c>
      <c r="AD337" s="30" t="s">
        <v>109</v>
      </c>
    </row>
    <row r="338" spans="1:30" ht="15" customHeight="1" x14ac:dyDescent="0.25">
      <c r="A338" s="200"/>
      <c r="B338" s="200"/>
      <c r="C338" s="200"/>
      <c r="D338" s="203"/>
      <c r="E338" t="s">
        <v>54</v>
      </c>
      <c r="F338" s="65" t="str">
        <f t="shared" si="99"/>
        <v/>
      </c>
      <c r="G338" s="65" t="str">
        <f t="shared" si="99"/>
        <v/>
      </c>
      <c r="H338" s="42" t="str">
        <f t="shared" si="99"/>
        <v/>
      </c>
      <c r="I338" s="42" t="str">
        <f t="shared" si="99"/>
        <v/>
      </c>
      <c r="J338" s="37" t="str">
        <f t="shared" si="99"/>
        <v/>
      </c>
      <c r="U338" s="200"/>
      <c r="V338" s="200"/>
      <c r="W338" s="200"/>
      <c r="X338" s="203"/>
      <c r="Y338" t="s">
        <v>55</v>
      </c>
      <c r="Z338" s="42" t="str">
        <f>IF(AND($V$337=$Y338,$W$337=Z$337),$U$337,"")</f>
        <v/>
      </c>
      <c r="AA338" s="42" t="str">
        <f>IF(AND($V$337=$Y338,$W$337=AA$337),$U$337,"")</f>
        <v/>
      </c>
      <c r="AB338" s="42" t="str">
        <f>IF(AND($V$337=$Y338,$W$337=AB$337),$U$337,"")</f>
        <v/>
      </c>
      <c r="AC338" s="42" t="str">
        <f>IF(AND($V$337=$Y338,$W$337=AC$337),$U$337,"")</f>
        <v/>
      </c>
      <c r="AD338" s="37" t="str">
        <f>IF(AND($V$337=$Y338,$W$337=AD$337),$U$337,"")</f>
        <v/>
      </c>
    </row>
    <row r="339" spans="1:30" x14ac:dyDescent="0.25">
      <c r="A339" s="200"/>
      <c r="B339" s="200"/>
      <c r="C339" s="200"/>
      <c r="D339" s="204"/>
      <c r="E339" t="s">
        <v>53</v>
      </c>
      <c r="F339" s="65" t="str">
        <f t="shared" si="99"/>
        <v/>
      </c>
      <c r="G339" s="65" t="str">
        <f t="shared" si="99"/>
        <v/>
      </c>
      <c r="H339" s="65" t="str">
        <f t="shared" si="99"/>
        <v/>
      </c>
      <c r="I339" s="42" t="str">
        <f t="shared" si="99"/>
        <v/>
      </c>
      <c r="J339" s="37" t="str">
        <f t="shared" si="99"/>
        <v/>
      </c>
      <c r="U339" s="200"/>
      <c r="V339" s="200"/>
      <c r="W339" s="200"/>
      <c r="X339" s="204"/>
      <c r="Y339" t="s">
        <v>54</v>
      </c>
      <c r="Z339" s="65" t="str">
        <f t="shared" ref="Z339:AD342" si="100">IF(AND($V$337=$Y339,$W$337=Z$337),$U$337,"")</f>
        <v/>
      </c>
      <c r="AA339" s="65" t="str">
        <f t="shared" si="100"/>
        <v/>
      </c>
      <c r="AB339" s="42" t="str">
        <f t="shared" si="100"/>
        <v/>
      </c>
      <c r="AC339" s="42" t="str">
        <f t="shared" si="100"/>
        <v/>
      </c>
      <c r="AD339" s="37" t="str">
        <f t="shared" si="100"/>
        <v/>
      </c>
    </row>
    <row r="340" spans="1:30" x14ac:dyDescent="0.25">
      <c r="A340" s="66"/>
      <c r="B340" s="66"/>
      <c r="C340" s="66"/>
      <c r="D340" s="78"/>
      <c r="E340" t="s">
        <v>52</v>
      </c>
      <c r="F340" s="41" t="str">
        <f t="shared" si="99"/>
        <v/>
      </c>
      <c r="G340" s="65" t="str">
        <f t="shared" si="99"/>
        <v/>
      </c>
      <c r="H340" s="65" t="str">
        <f t="shared" si="99"/>
        <v/>
      </c>
      <c r="I340" s="42" t="str">
        <f t="shared" si="99"/>
        <v/>
      </c>
      <c r="J340" s="37" t="str">
        <f t="shared" si="99"/>
        <v/>
      </c>
      <c r="U340" s="66"/>
      <c r="V340" s="66"/>
      <c r="W340" s="66"/>
      <c r="X340" s="78"/>
      <c r="Y340" t="s">
        <v>53</v>
      </c>
      <c r="Z340" s="65" t="str">
        <f t="shared" si="100"/>
        <v/>
      </c>
      <c r="AA340" s="65" t="str">
        <f t="shared" si="100"/>
        <v/>
      </c>
      <c r="AB340" s="65" t="str">
        <f t="shared" si="100"/>
        <v/>
      </c>
      <c r="AC340" s="42" t="str">
        <f t="shared" si="100"/>
        <v/>
      </c>
      <c r="AD340" s="37" t="str">
        <f t="shared" si="100"/>
        <v/>
      </c>
    </row>
    <row r="341" spans="1:30" x14ac:dyDescent="0.25">
      <c r="A341" s="66"/>
      <c r="B341" s="66"/>
      <c r="C341" s="66"/>
      <c r="D341" s="78"/>
      <c r="E341" t="s">
        <v>51</v>
      </c>
      <c r="F341" s="41" t="str">
        <f t="shared" si="99"/>
        <v/>
      </c>
      <c r="G341" s="41" t="str">
        <f t="shared" si="99"/>
        <v/>
      </c>
      <c r="H341" s="65" t="str">
        <f t="shared" si="99"/>
        <v xml:space="preserve">RG31 </v>
      </c>
      <c r="I341" s="42" t="str">
        <f t="shared" si="99"/>
        <v/>
      </c>
      <c r="J341" s="37" t="str">
        <f t="shared" si="99"/>
        <v/>
      </c>
      <c r="U341" s="66"/>
      <c r="V341" s="66"/>
      <c r="W341" s="66"/>
      <c r="X341" s="78"/>
      <c r="Y341" t="s">
        <v>52</v>
      </c>
      <c r="Z341" s="41" t="str">
        <f t="shared" si="100"/>
        <v/>
      </c>
      <c r="AA341" s="65" t="str">
        <f t="shared" si="100"/>
        <v/>
      </c>
      <c r="AB341" s="65" t="str">
        <f t="shared" si="100"/>
        <v/>
      </c>
      <c r="AC341" s="42" t="str">
        <f t="shared" si="100"/>
        <v/>
      </c>
      <c r="AD341" s="37" t="str">
        <f t="shared" si="100"/>
        <v/>
      </c>
    </row>
    <row r="342" spans="1:30" x14ac:dyDescent="0.25">
      <c r="A342" s="66"/>
      <c r="B342" s="66"/>
      <c r="C342" s="66"/>
      <c r="D342" s="78"/>
      <c r="F342" t="s">
        <v>107</v>
      </c>
      <c r="G342" t="s">
        <v>106</v>
      </c>
      <c r="H342" t="s">
        <v>41</v>
      </c>
      <c r="I342" t="s">
        <v>108</v>
      </c>
      <c r="J342" s="30" t="s">
        <v>109</v>
      </c>
      <c r="U342" s="66"/>
      <c r="V342" s="66"/>
      <c r="W342" s="66"/>
      <c r="X342" s="78"/>
      <c r="Y342" t="s">
        <v>51</v>
      </c>
      <c r="Z342" s="41" t="str">
        <f t="shared" si="100"/>
        <v/>
      </c>
      <c r="AA342" s="41" t="str">
        <f t="shared" si="100"/>
        <v/>
      </c>
      <c r="AB342" s="65" t="str">
        <f t="shared" si="100"/>
        <v xml:space="preserve">RG31 </v>
      </c>
      <c r="AC342" s="42" t="str">
        <f t="shared" si="100"/>
        <v/>
      </c>
      <c r="AD342" s="37" t="str">
        <f t="shared" si="100"/>
        <v/>
      </c>
    </row>
    <row r="343" spans="1:30" x14ac:dyDescent="0.25">
      <c r="A343" s="66"/>
      <c r="B343" s="66"/>
      <c r="C343" s="66"/>
      <c r="D343" s="78"/>
      <c r="F343"/>
      <c r="J343" s="30"/>
      <c r="U343" s="66"/>
      <c r="V343" s="66"/>
      <c r="W343" s="66"/>
      <c r="X343" s="78"/>
      <c r="Z343" t="s">
        <v>107</v>
      </c>
      <c r="AA343" t="s">
        <v>106</v>
      </c>
      <c r="AB343" t="s">
        <v>41</v>
      </c>
      <c r="AC343" t="s">
        <v>108</v>
      </c>
      <c r="AD343" s="30" t="s">
        <v>109</v>
      </c>
    </row>
    <row r="344" spans="1:30" x14ac:dyDescent="0.25">
      <c r="A344" s="66"/>
      <c r="B344" s="66"/>
      <c r="C344" s="66"/>
      <c r="D344" s="78"/>
      <c r="U344" s="66"/>
      <c r="V344" s="66"/>
      <c r="W344" s="66"/>
      <c r="X344" s="78"/>
      <c r="AD344" s="30"/>
    </row>
    <row r="345" spans="1:30" ht="15" customHeight="1" x14ac:dyDescent="0.25">
      <c r="A345" s="66"/>
      <c r="B345" s="66"/>
      <c r="C345" s="66"/>
      <c r="D345" s="78"/>
      <c r="F345" t="s">
        <v>107</v>
      </c>
      <c r="G345" t="s">
        <v>106</v>
      </c>
      <c r="H345" t="s">
        <v>41</v>
      </c>
      <c r="I345" t="s">
        <v>108</v>
      </c>
      <c r="J345" s="30" t="s">
        <v>109</v>
      </c>
      <c r="U345" s="66"/>
      <c r="V345" s="66"/>
      <c r="W345" s="66"/>
      <c r="X345" s="78"/>
      <c r="AC345" s="30"/>
    </row>
    <row r="346" spans="1:30" ht="15" customHeight="1" x14ac:dyDescent="0.25">
      <c r="A346" s="200" t="str">
        <f>A92</f>
        <v xml:space="preserve">RG32 </v>
      </c>
      <c r="B346" s="200" t="str">
        <f>B92</f>
        <v>Media</v>
      </c>
      <c r="C346" s="200" t="str">
        <f>C92</f>
        <v>Menor</v>
      </c>
      <c r="D346" s="202" t="str">
        <f>D92</f>
        <v>Moderado</v>
      </c>
      <c r="E346" t="s">
        <v>55</v>
      </c>
      <c r="F346" s="42" t="str">
        <f t="shared" ref="F346:J350" si="101">IF(AND($B$346=$E346,$C$346=F$345),$A$346,"")</f>
        <v/>
      </c>
      <c r="G346" s="42" t="str">
        <f t="shared" si="101"/>
        <v/>
      </c>
      <c r="H346" s="42" t="str">
        <f t="shared" si="101"/>
        <v/>
      </c>
      <c r="I346" s="42" t="str">
        <f t="shared" si="101"/>
        <v/>
      </c>
      <c r="J346" s="37" t="str">
        <f t="shared" si="101"/>
        <v/>
      </c>
      <c r="U346" s="200" t="str">
        <f>U92</f>
        <v xml:space="preserve">RG32 </v>
      </c>
      <c r="V346" s="201" t="str">
        <f>V92</f>
        <v>Muy Baja</v>
      </c>
      <c r="W346" s="205" t="str">
        <f>W92</f>
        <v>Menor</v>
      </c>
      <c r="X346" s="202" t="str">
        <f>X92</f>
        <v>Bajo</v>
      </c>
      <c r="Z346" t="s">
        <v>107</v>
      </c>
      <c r="AA346" t="s">
        <v>106</v>
      </c>
      <c r="AB346" t="s">
        <v>41</v>
      </c>
      <c r="AC346" t="s">
        <v>108</v>
      </c>
      <c r="AD346" s="30" t="s">
        <v>109</v>
      </c>
    </row>
    <row r="347" spans="1:30" ht="15" customHeight="1" x14ac:dyDescent="0.25">
      <c r="A347" s="200"/>
      <c r="B347" s="200"/>
      <c r="C347" s="200"/>
      <c r="D347" s="203"/>
      <c r="E347" t="s">
        <v>54</v>
      </c>
      <c r="F347" s="65" t="str">
        <f t="shared" si="101"/>
        <v/>
      </c>
      <c r="G347" s="65" t="str">
        <f t="shared" si="101"/>
        <v/>
      </c>
      <c r="H347" s="42" t="str">
        <f t="shared" si="101"/>
        <v/>
      </c>
      <c r="I347" s="42" t="str">
        <f t="shared" si="101"/>
        <v/>
      </c>
      <c r="J347" s="37" t="str">
        <f t="shared" si="101"/>
        <v/>
      </c>
      <c r="U347" s="200"/>
      <c r="V347" s="200"/>
      <c r="W347" s="200"/>
      <c r="X347" s="203"/>
      <c r="Y347" t="s">
        <v>55</v>
      </c>
      <c r="Z347" s="42" t="str">
        <f>IF(AND($V$346=$Y347,$W$346=Z$346),$U$346,"")</f>
        <v/>
      </c>
      <c r="AA347" s="42" t="str">
        <f>IF(AND($V$346=$Y347,$W$346=AA$346),$U$346,"")</f>
        <v/>
      </c>
      <c r="AB347" s="42" t="str">
        <f>IF(AND($V$346=$Y347,$W$346=AB$346),$U$346,"")</f>
        <v/>
      </c>
      <c r="AC347" s="42" t="str">
        <f>IF(AND($V$346=$Y347,$W$346=AC$346),$U$346,"")</f>
        <v/>
      </c>
      <c r="AD347" s="37" t="str">
        <f>IF(AND($V$346=$Y347,$W$346=AD$346),$U$346,"")</f>
        <v/>
      </c>
    </row>
    <row r="348" spans="1:30" x14ac:dyDescent="0.25">
      <c r="A348" s="200"/>
      <c r="B348" s="200"/>
      <c r="C348" s="200"/>
      <c r="D348" s="204"/>
      <c r="E348" t="s">
        <v>53</v>
      </c>
      <c r="F348" s="65" t="str">
        <f t="shared" si="101"/>
        <v/>
      </c>
      <c r="G348" s="65" t="str">
        <f t="shared" si="101"/>
        <v xml:space="preserve">RG32 </v>
      </c>
      <c r="H348" s="65" t="str">
        <f t="shared" si="101"/>
        <v/>
      </c>
      <c r="I348" s="42" t="str">
        <f t="shared" si="101"/>
        <v/>
      </c>
      <c r="J348" s="37" t="str">
        <f t="shared" si="101"/>
        <v/>
      </c>
      <c r="U348" s="200"/>
      <c r="V348" s="200"/>
      <c r="W348" s="200"/>
      <c r="X348" s="204"/>
      <c r="Y348" t="s">
        <v>54</v>
      </c>
      <c r="Z348" s="65" t="str">
        <f t="shared" ref="Z348:AD351" si="102">IF(AND($V$346=$Y348,$W$346=Z$346),$U$346,"")</f>
        <v/>
      </c>
      <c r="AA348" s="65" t="str">
        <f t="shared" si="102"/>
        <v/>
      </c>
      <c r="AB348" s="42" t="str">
        <f t="shared" si="102"/>
        <v/>
      </c>
      <c r="AC348" s="42" t="str">
        <f t="shared" si="102"/>
        <v/>
      </c>
      <c r="AD348" s="37" t="str">
        <f t="shared" si="102"/>
        <v/>
      </c>
    </row>
    <row r="349" spans="1:30" x14ac:dyDescent="0.25">
      <c r="A349" s="66"/>
      <c r="B349" s="66"/>
      <c r="C349" s="66"/>
      <c r="D349" s="78"/>
      <c r="E349" t="s">
        <v>52</v>
      </c>
      <c r="F349" s="41" t="str">
        <f t="shared" si="101"/>
        <v/>
      </c>
      <c r="G349" s="65" t="str">
        <f t="shared" si="101"/>
        <v/>
      </c>
      <c r="H349" s="65" t="str">
        <f t="shared" si="101"/>
        <v/>
      </c>
      <c r="I349" s="42" t="str">
        <f t="shared" si="101"/>
        <v/>
      </c>
      <c r="J349" s="37" t="str">
        <f t="shared" si="101"/>
        <v/>
      </c>
      <c r="U349" s="66"/>
      <c r="V349" s="66"/>
      <c r="W349" s="66"/>
      <c r="X349" s="78"/>
      <c r="Y349" t="s">
        <v>53</v>
      </c>
      <c r="Z349" s="65" t="str">
        <f t="shared" si="102"/>
        <v/>
      </c>
      <c r="AA349" s="65" t="str">
        <f t="shared" si="102"/>
        <v/>
      </c>
      <c r="AB349" s="65" t="str">
        <f t="shared" si="102"/>
        <v/>
      </c>
      <c r="AC349" s="42" t="str">
        <f t="shared" si="102"/>
        <v/>
      </c>
      <c r="AD349" s="37" t="str">
        <f t="shared" si="102"/>
        <v/>
      </c>
    </row>
    <row r="350" spans="1:30" x14ac:dyDescent="0.25">
      <c r="A350" s="66"/>
      <c r="B350" s="66"/>
      <c r="C350" s="66"/>
      <c r="D350" s="78"/>
      <c r="E350" t="s">
        <v>51</v>
      </c>
      <c r="F350" s="41" t="str">
        <f t="shared" si="101"/>
        <v/>
      </c>
      <c r="G350" s="41" t="str">
        <f t="shared" si="101"/>
        <v/>
      </c>
      <c r="H350" s="65" t="str">
        <f t="shared" si="101"/>
        <v/>
      </c>
      <c r="I350" s="42" t="str">
        <f t="shared" si="101"/>
        <v/>
      </c>
      <c r="J350" s="37" t="str">
        <f t="shared" si="101"/>
        <v/>
      </c>
      <c r="U350" s="66"/>
      <c r="V350" s="66"/>
      <c r="W350" s="66"/>
      <c r="X350" s="78"/>
      <c r="Y350" t="s">
        <v>52</v>
      </c>
      <c r="Z350" s="41" t="str">
        <f t="shared" si="102"/>
        <v/>
      </c>
      <c r="AA350" s="65" t="str">
        <f t="shared" si="102"/>
        <v/>
      </c>
      <c r="AB350" s="65" t="str">
        <f t="shared" si="102"/>
        <v/>
      </c>
      <c r="AC350" s="42" t="str">
        <f t="shared" si="102"/>
        <v/>
      </c>
      <c r="AD350" s="37" t="str">
        <f t="shared" si="102"/>
        <v/>
      </c>
    </row>
    <row r="351" spans="1:30" x14ac:dyDescent="0.25">
      <c r="A351" s="66"/>
      <c r="B351" s="66"/>
      <c r="C351" s="66"/>
      <c r="D351" s="78"/>
      <c r="F351" t="s">
        <v>107</v>
      </c>
      <c r="G351" t="s">
        <v>106</v>
      </c>
      <c r="H351" t="s">
        <v>41</v>
      </c>
      <c r="I351" t="s">
        <v>108</v>
      </c>
      <c r="J351" s="30" t="s">
        <v>109</v>
      </c>
      <c r="U351" s="66"/>
      <c r="V351" s="66"/>
      <c r="W351" s="66"/>
      <c r="X351" s="78"/>
      <c r="Y351" t="s">
        <v>51</v>
      </c>
      <c r="Z351" s="41" t="str">
        <f t="shared" si="102"/>
        <v/>
      </c>
      <c r="AA351" s="41" t="str">
        <f t="shared" si="102"/>
        <v xml:space="preserve">RG32 </v>
      </c>
      <c r="AB351" s="65" t="str">
        <f t="shared" si="102"/>
        <v/>
      </c>
      <c r="AC351" s="42" t="str">
        <f t="shared" si="102"/>
        <v/>
      </c>
      <c r="AD351" s="37" t="str">
        <f t="shared" si="102"/>
        <v/>
      </c>
    </row>
    <row r="352" spans="1:30" x14ac:dyDescent="0.25">
      <c r="A352" s="66"/>
      <c r="B352" s="66"/>
      <c r="C352" s="66"/>
      <c r="D352" s="78"/>
      <c r="F352"/>
      <c r="J352" s="30"/>
      <c r="U352" s="66"/>
      <c r="V352" s="66"/>
      <c r="W352" s="66"/>
      <c r="X352" s="78"/>
      <c r="Z352" t="s">
        <v>107</v>
      </c>
      <c r="AA352" t="s">
        <v>106</v>
      </c>
      <c r="AB352" t="s">
        <v>41</v>
      </c>
      <c r="AC352" t="s">
        <v>108</v>
      </c>
      <c r="AD352" s="30" t="s">
        <v>109</v>
      </c>
    </row>
    <row r="353" spans="1:30" x14ac:dyDescent="0.25">
      <c r="A353" s="66"/>
      <c r="B353" s="66"/>
      <c r="C353" s="66"/>
      <c r="D353" s="78"/>
      <c r="U353" s="66"/>
      <c r="V353" s="66"/>
      <c r="W353" s="66"/>
      <c r="X353" s="78"/>
      <c r="AD353" s="30"/>
    </row>
    <row r="354" spans="1:30" ht="15" customHeight="1" x14ac:dyDescent="0.25">
      <c r="A354" s="66"/>
      <c r="B354" s="66"/>
      <c r="C354" s="66"/>
      <c r="D354" s="78"/>
      <c r="F354" t="s">
        <v>107</v>
      </c>
      <c r="G354" t="s">
        <v>106</v>
      </c>
      <c r="H354" t="s">
        <v>41</v>
      </c>
      <c r="I354" t="s">
        <v>108</v>
      </c>
      <c r="J354" s="30" t="s">
        <v>109</v>
      </c>
      <c r="U354" s="66"/>
      <c r="V354" s="66"/>
      <c r="W354" s="66"/>
      <c r="X354" s="78"/>
      <c r="AC354" s="30"/>
    </row>
    <row r="355" spans="1:30" ht="15" customHeight="1" x14ac:dyDescent="0.25">
      <c r="A355" s="200" t="str">
        <f>A95</f>
        <v xml:space="preserve">RG35 </v>
      </c>
      <c r="B355" s="200" t="str">
        <f>B95</f>
        <v>Baja</v>
      </c>
      <c r="C355" s="200" t="str">
        <f>C95</f>
        <v>Leve</v>
      </c>
      <c r="D355" s="202" t="str">
        <f>D95</f>
        <v>Bajo</v>
      </c>
      <c r="E355" t="s">
        <v>55</v>
      </c>
      <c r="F355" s="42" t="str">
        <f t="shared" ref="F355:J359" si="103">IF(AND($B$355=$E355,$C$355=F$354),$A$355,"")</f>
        <v/>
      </c>
      <c r="G355" s="42" t="str">
        <f t="shared" si="103"/>
        <v/>
      </c>
      <c r="H355" s="42" t="str">
        <f t="shared" si="103"/>
        <v/>
      </c>
      <c r="I355" s="42" t="str">
        <f t="shared" si="103"/>
        <v/>
      </c>
      <c r="J355" s="37" t="str">
        <f t="shared" si="103"/>
        <v/>
      </c>
      <c r="U355" s="200" t="str">
        <f>U95</f>
        <v xml:space="preserve">RG35 </v>
      </c>
      <c r="V355" s="200" t="str">
        <f>V95</f>
        <v>Muy Baja</v>
      </c>
      <c r="W355" s="200" t="str">
        <f>W95</f>
        <v>Leve</v>
      </c>
      <c r="X355" s="202" t="str">
        <f>X95</f>
        <v>Bajo</v>
      </c>
      <c r="Z355" t="s">
        <v>107</v>
      </c>
      <c r="AA355" t="s">
        <v>106</v>
      </c>
      <c r="AB355" t="s">
        <v>41</v>
      </c>
      <c r="AC355" t="s">
        <v>108</v>
      </c>
      <c r="AD355" s="30" t="s">
        <v>109</v>
      </c>
    </row>
    <row r="356" spans="1:30" ht="15" customHeight="1" x14ac:dyDescent="0.25">
      <c r="A356" s="200"/>
      <c r="B356" s="200"/>
      <c r="C356" s="200"/>
      <c r="D356" s="203"/>
      <c r="E356" t="s">
        <v>54</v>
      </c>
      <c r="F356" s="65" t="str">
        <f t="shared" si="103"/>
        <v/>
      </c>
      <c r="G356" s="65" t="str">
        <f t="shared" si="103"/>
        <v/>
      </c>
      <c r="H356" s="42" t="str">
        <f t="shared" si="103"/>
        <v/>
      </c>
      <c r="I356" s="42" t="str">
        <f t="shared" si="103"/>
        <v/>
      </c>
      <c r="J356" s="37" t="str">
        <f t="shared" si="103"/>
        <v/>
      </c>
      <c r="U356" s="200"/>
      <c r="V356" s="200"/>
      <c r="W356" s="200"/>
      <c r="X356" s="203"/>
      <c r="Y356" t="s">
        <v>55</v>
      </c>
      <c r="Z356" s="42" t="str">
        <f>IF(AND($V$355=$Y356,$W$355=Z$355),$U$355,"")</f>
        <v/>
      </c>
      <c r="AA356" s="42" t="str">
        <f>IF(AND($V$355=$Y356,$W$355=AA$355),$U$355,"")</f>
        <v/>
      </c>
      <c r="AB356" s="42" t="str">
        <f>IF(AND($V$355=$Y356,$W$355=AB$355),$U$355,"")</f>
        <v/>
      </c>
      <c r="AC356" s="42" t="str">
        <f>IF(AND($V$355=$Y356,$W$355=AC$355),$U$355,"")</f>
        <v/>
      </c>
      <c r="AD356" s="37" t="str">
        <f>IF(AND($V$355=$Y356,$W$355=AD$355),$U$355,"")</f>
        <v/>
      </c>
    </row>
    <row r="357" spans="1:30" x14ac:dyDescent="0.25">
      <c r="A357" s="200"/>
      <c r="B357" s="200"/>
      <c r="C357" s="200"/>
      <c r="D357" s="204"/>
      <c r="E357" t="s">
        <v>53</v>
      </c>
      <c r="F357" s="65" t="str">
        <f t="shared" si="103"/>
        <v/>
      </c>
      <c r="G357" s="65" t="str">
        <f t="shared" si="103"/>
        <v/>
      </c>
      <c r="H357" s="65" t="str">
        <f t="shared" si="103"/>
        <v/>
      </c>
      <c r="I357" s="42" t="str">
        <f t="shared" si="103"/>
        <v/>
      </c>
      <c r="J357" s="37" t="str">
        <f t="shared" si="103"/>
        <v/>
      </c>
      <c r="U357" s="200"/>
      <c r="V357" s="200"/>
      <c r="W357" s="200"/>
      <c r="X357" s="204"/>
      <c r="Y357" t="s">
        <v>54</v>
      </c>
      <c r="Z357" s="65" t="str">
        <f t="shared" ref="Z357:AD360" si="104">IF(AND($V$355=$Y357,$W$355=Z$355),$U$355,"")</f>
        <v/>
      </c>
      <c r="AA357" s="65" t="str">
        <f t="shared" si="104"/>
        <v/>
      </c>
      <c r="AB357" s="42" t="str">
        <f t="shared" si="104"/>
        <v/>
      </c>
      <c r="AC357" s="42" t="str">
        <f t="shared" si="104"/>
        <v/>
      </c>
      <c r="AD357" s="37" t="str">
        <f t="shared" si="104"/>
        <v/>
      </c>
    </row>
    <row r="358" spans="1:30" x14ac:dyDescent="0.25">
      <c r="A358" s="66"/>
      <c r="B358" s="66"/>
      <c r="C358" s="66"/>
      <c r="D358" s="78"/>
      <c r="E358" t="s">
        <v>52</v>
      </c>
      <c r="F358" s="41" t="str">
        <f t="shared" si="103"/>
        <v xml:space="preserve">RG35 </v>
      </c>
      <c r="G358" s="65" t="str">
        <f t="shared" si="103"/>
        <v/>
      </c>
      <c r="H358" s="65" t="str">
        <f t="shared" si="103"/>
        <v/>
      </c>
      <c r="I358" s="42" t="str">
        <f t="shared" si="103"/>
        <v/>
      </c>
      <c r="J358" s="37" t="str">
        <f t="shared" si="103"/>
        <v/>
      </c>
      <c r="U358" s="66"/>
      <c r="V358" s="66"/>
      <c r="W358" s="66"/>
      <c r="X358" s="78"/>
      <c r="Y358" t="s">
        <v>53</v>
      </c>
      <c r="Z358" s="65" t="str">
        <f t="shared" si="104"/>
        <v/>
      </c>
      <c r="AA358" s="65" t="str">
        <f t="shared" si="104"/>
        <v/>
      </c>
      <c r="AB358" s="65" t="str">
        <f t="shared" si="104"/>
        <v/>
      </c>
      <c r="AC358" s="42" t="str">
        <f t="shared" si="104"/>
        <v/>
      </c>
      <c r="AD358" s="37" t="str">
        <f t="shared" si="104"/>
        <v/>
      </c>
    </row>
    <row r="359" spans="1:30" x14ac:dyDescent="0.25">
      <c r="A359" s="66"/>
      <c r="B359" s="66"/>
      <c r="C359" s="66"/>
      <c r="D359" s="78"/>
      <c r="E359" t="s">
        <v>51</v>
      </c>
      <c r="F359" s="41" t="str">
        <f t="shared" si="103"/>
        <v/>
      </c>
      <c r="G359" s="41" t="str">
        <f t="shared" si="103"/>
        <v/>
      </c>
      <c r="H359" s="65" t="str">
        <f t="shared" si="103"/>
        <v/>
      </c>
      <c r="I359" s="42" t="str">
        <f t="shared" si="103"/>
        <v/>
      </c>
      <c r="J359" s="37" t="str">
        <f t="shared" si="103"/>
        <v/>
      </c>
      <c r="U359" s="66"/>
      <c r="V359" s="66"/>
      <c r="W359" s="66"/>
      <c r="X359" s="78"/>
      <c r="Y359" t="s">
        <v>52</v>
      </c>
      <c r="Z359" s="41" t="str">
        <f t="shared" si="104"/>
        <v/>
      </c>
      <c r="AA359" s="65" t="str">
        <f t="shared" si="104"/>
        <v/>
      </c>
      <c r="AB359" s="65" t="str">
        <f t="shared" si="104"/>
        <v/>
      </c>
      <c r="AC359" s="42" t="str">
        <f t="shared" si="104"/>
        <v/>
      </c>
      <c r="AD359" s="37" t="str">
        <f t="shared" si="104"/>
        <v/>
      </c>
    </row>
    <row r="360" spans="1:30" x14ac:dyDescent="0.25">
      <c r="A360" s="66"/>
      <c r="B360" s="66"/>
      <c r="C360" s="66"/>
      <c r="D360" s="78"/>
      <c r="F360" t="s">
        <v>107</v>
      </c>
      <c r="G360" t="s">
        <v>106</v>
      </c>
      <c r="H360" t="s">
        <v>41</v>
      </c>
      <c r="I360" t="s">
        <v>108</v>
      </c>
      <c r="J360" s="30" t="s">
        <v>109</v>
      </c>
      <c r="U360" s="66"/>
      <c r="V360" s="66"/>
      <c r="W360" s="66"/>
      <c r="X360" s="78"/>
      <c r="Y360" t="s">
        <v>51</v>
      </c>
      <c r="Z360" s="41" t="str">
        <f t="shared" si="104"/>
        <v xml:space="preserve">RG35 </v>
      </c>
      <c r="AA360" s="41" t="str">
        <f t="shared" si="104"/>
        <v/>
      </c>
      <c r="AB360" s="65" t="str">
        <f t="shared" si="104"/>
        <v/>
      </c>
      <c r="AC360" s="42" t="str">
        <f t="shared" si="104"/>
        <v/>
      </c>
      <c r="AD360" s="37" t="str">
        <f t="shared" si="104"/>
        <v/>
      </c>
    </row>
    <row r="361" spans="1:30" x14ac:dyDescent="0.25">
      <c r="A361" s="66"/>
      <c r="B361" s="66"/>
      <c r="C361" s="66"/>
      <c r="D361" s="78"/>
      <c r="U361" s="66"/>
      <c r="V361" s="66"/>
      <c r="W361" s="66"/>
      <c r="X361" s="78"/>
      <c r="Z361" t="s">
        <v>107</v>
      </c>
      <c r="AA361" t="s">
        <v>106</v>
      </c>
      <c r="AB361" t="s">
        <v>41</v>
      </c>
      <c r="AC361" t="s">
        <v>108</v>
      </c>
      <c r="AD361" s="30" t="s">
        <v>109</v>
      </c>
    </row>
    <row r="362" spans="1:30" x14ac:dyDescent="0.25">
      <c r="A362" s="66"/>
      <c r="B362" s="66"/>
      <c r="C362" s="66"/>
      <c r="D362" s="78"/>
      <c r="U362" s="66"/>
      <c r="V362" s="66"/>
      <c r="W362" s="66"/>
      <c r="X362" s="78"/>
      <c r="AD362" s="30"/>
    </row>
    <row r="363" spans="1:30" ht="15" customHeight="1" x14ac:dyDescent="0.25">
      <c r="A363" s="66"/>
      <c r="B363" s="66"/>
      <c r="C363" s="66"/>
      <c r="D363" s="78"/>
      <c r="F363" t="s">
        <v>107</v>
      </c>
      <c r="G363" t="s">
        <v>106</v>
      </c>
      <c r="H363" t="s">
        <v>41</v>
      </c>
      <c r="I363" t="s">
        <v>108</v>
      </c>
      <c r="J363" s="30" t="s">
        <v>109</v>
      </c>
      <c r="U363" s="66"/>
      <c r="V363" s="66"/>
      <c r="W363" s="66"/>
      <c r="X363" s="78"/>
      <c r="AC363" s="30"/>
    </row>
    <row r="364" spans="1:30" ht="15" customHeight="1" x14ac:dyDescent="0.25">
      <c r="A364" s="200" t="str">
        <f>A98</f>
        <v xml:space="preserve">RG48 </v>
      </c>
      <c r="B364" s="200" t="str">
        <f>B98</f>
        <v>Muy Alta</v>
      </c>
      <c r="C364" s="200" t="str">
        <f>C98</f>
        <v>Leve</v>
      </c>
      <c r="D364" s="202" t="str">
        <f>D98</f>
        <v>Alto</v>
      </c>
      <c r="E364" t="s">
        <v>55</v>
      </c>
      <c r="F364" s="42" t="str">
        <f t="shared" ref="F364:J368" si="105">IF(AND($B$364=$E364,$C$364=F$363),$A$364,"")</f>
        <v xml:space="preserve">RG48 </v>
      </c>
      <c r="G364" s="42" t="str">
        <f t="shared" si="105"/>
        <v/>
      </c>
      <c r="H364" s="42" t="str">
        <f t="shared" si="105"/>
        <v/>
      </c>
      <c r="I364" s="42" t="str">
        <f t="shared" si="105"/>
        <v/>
      </c>
      <c r="J364" s="37" t="str">
        <f t="shared" si="105"/>
        <v/>
      </c>
      <c r="U364" s="200" t="str">
        <f>U98</f>
        <v xml:space="preserve">RG48 </v>
      </c>
      <c r="V364" s="200" t="str">
        <f>V98</f>
        <v>Baja</v>
      </c>
      <c r="W364" s="200" t="str">
        <f>W98</f>
        <v>Leve</v>
      </c>
      <c r="X364" s="202" t="str">
        <f>X98</f>
        <v>Bajo</v>
      </c>
      <c r="Z364" t="s">
        <v>107</v>
      </c>
      <c r="AA364" t="s">
        <v>106</v>
      </c>
      <c r="AB364" t="s">
        <v>41</v>
      </c>
      <c r="AC364" t="s">
        <v>108</v>
      </c>
      <c r="AD364" s="30" t="s">
        <v>109</v>
      </c>
    </row>
    <row r="365" spans="1:30" ht="15" customHeight="1" x14ac:dyDescent="0.25">
      <c r="A365" s="200"/>
      <c r="B365" s="200"/>
      <c r="C365" s="200"/>
      <c r="D365" s="203"/>
      <c r="E365" t="s">
        <v>54</v>
      </c>
      <c r="F365" s="65" t="str">
        <f t="shared" si="105"/>
        <v/>
      </c>
      <c r="G365" s="65" t="str">
        <f t="shared" si="105"/>
        <v/>
      </c>
      <c r="H365" s="42" t="str">
        <f t="shared" si="105"/>
        <v/>
      </c>
      <c r="I365" s="42" t="str">
        <f t="shared" si="105"/>
        <v/>
      </c>
      <c r="J365" s="37" t="str">
        <f t="shared" si="105"/>
        <v/>
      </c>
      <c r="U365" s="200"/>
      <c r="V365" s="200"/>
      <c r="W365" s="200"/>
      <c r="X365" s="203"/>
      <c r="Y365" t="s">
        <v>55</v>
      </c>
      <c r="Z365" s="42" t="str">
        <f>IF(AND($V$364=$Y365,$W$364=Z$364),$U$364,"")</f>
        <v/>
      </c>
      <c r="AA365" s="42" t="str">
        <f>IF(AND($V$364=$Y365,$W$364=AA$364),$U$364,"")</f>
        <v/>
      </c>
      <c r="AB365" s="42" t="str">
        <f>IF(AND($V$364=$Y365,$W$364=AB$364),$U$364,"")</f>
        <v/>
      </c>
      <c r="AC365" s="42" t="str">
        <f>IF(AND($V$364=$Y365,$W$364=AC$364),$U$364,"")</f>
        <v/>
      </c>
      <c r="AD365" s="37" t="str">
        <f>IF(AND($V$364=$Y365,$W$364=AD$364),$U$364,"")</f>
        <v/>
      </c>
    </row>
    <row r="366" spans="1:30" x14ac:dyDescent="0.25">
      <c r="A366" s="200"/>
      <c r="B366" s="200"/>
      <c r="C366" s="200"/>
      <c r="D366" s="204"/>
      <c r="E366" t="s">
        <v>53</v>
      </c>
      <c r="F366" s="65" t="str">
        <f t="shared" si="105"/>
        <v/>
      </c>
      <c r="G366" s="65" t="str">
        <f t="shared" si="105"/>
        <v/>
      </c>
      <c r="H366" s="65" t="str">
        <f t="shared" si="105"/>
        <v/>
      </c>
      <c r="I366" s="42" t="str">
        <f t="shared" si="105"/>
        <v/>
      </c>
      <c r="J366" s="37" t="str">
        <f t="shared" si="105"/>
        <v/>
      </c>
      <c r="U366" s="200"/>
      <c r="V366" s="200"/>
      <c r="W366" s="200"/>
      <c r="X366" s="204"/>
      <c r="Y366" t="s">
        <v>54</v>
      </c>
      <c r="Z366" s="65" t="str">
        <f t="shared" ref="Z366:AD369" si="106">IF(AND($V$364=$Y366,$W$364=Z$364),$U$364,"")</f>
        <v/>
      </c>
      <c r="AA366" s="65" t="str">
        <f t="shared" si="106"/>
        <v/>
      </c>
      <c r="AB366" s="42" t="str">
        <f t="shared" si="106"/>
        <v/>
      </c>
      <c r="AC366" s="42" t="str">
        <f t="shared" si="106"/>
        <v/>
      </c>
      <c r="AD366" s="37" t="str">
        <f t="shared" si="106"/>
        <v/>
      </c>
    </row>
    <row r="367" spans="1:30" x14ac:dyDescent="0.25">
      <c r="A367" s="66"/>
      <c r="B367" s="66"/>
      <c r="C367" s="66"/>
      <c r="D367" s="78"/>
      <c r="E367" t="s">
        <v>52</v>
      </c>
      <c r="F367" s="41" t="str">
        <f t="shared" si="105"/>
        <v/>
      </c>
      <c r="G367" s="65" t="str">
        <f t="shared" si="105"/>
        <v/>
      </c>
      <c r="H367" s="65" t="str">
        <f t="shared" si="105"/>
        <v/>
      </c>
      <c r="I367" s="42" t="str">
        <f t="shared" si="105"/>
        <v/>
      </c>
      <c r="J367" s="37" t="str">
        <f t="shared" si="105"/>
        <v/>
      </c>
      <c r="U367" s="66"/>
      <c r="V367" s="66"/>
      <c r="W367" s="66"/>
      <c r="X367" s="78"/>
      <c r="Y367" t="s">
        <v>53</v>
      </c>
      <c r="Z367" s="65" t="str">
        <f t="shared" si="106"/>
        <v/>
      </c>
      <c r="AA367" s="65" t="str">
        <f t="shared" si="106"/>
        <v/>
      </c>
      <c r="AB367" s="65" t="str">
        <f t="shared" si="106"/>
        <v/>
      </c>
      <c r="AC367" s="42" t="str">
        <f t="shared" si="106"/>
        <v/>
      </c>
      <c r="AD367" s="37" t="str">
        <f t="shared" si="106"/>
        <v/>
      </c>
    </row>
    <row r="368" spans="1:30" x14ac:dyDescent="0.25">
      <c r="A368" s="66"/>
      <c r="B368" s="66"/>
      <c r="C368" s="66"/>
      <c r="D368" s="78"/>
      <c r="E368" t="s">
        <v>51</v>
      </c>
      <c r="F368" s="41" t="str">
        <f t="shared" si="105"/>
        <v/>
      </c>
      <c r="G368" s="41" t="str">
        <f t="shared" si="105"/>
        <v/>
      </c>
      <c r="H368" s="65" t="str">
        <f t="shared" si="105"/>
        <v/>
      </c>
      <c r="I368" s="42" t="str">
        <f t="shared" si="105"/>
        <v/>
      </c>
      <c r="J368" s="37" t="str">
        <f t="shared" si="105"/>
        <v/>
      </c>
      <c r="U368" s="66"/>
      <c r="V368" s="66"/>
      <c r="W368" s="66"/>
      <c r="X368" s="78"/>
      <c r="Y368" t="s">
        <v>52</v>
      </c>
      <c r="Z368" s="41" t="str">
        <f t="shared" si="106"/>
        <v xml:space="preserve">RG48 </v>
      </c>
      <c r="AA368" s="65" t="str">
        <f t="shared" si="106"/>
        <v/>
      </c>
      <c r="AB368" s="65" t="str">
        <f t="shared" si="106"/>
        <v/>
      </c>
      <c r="AC368" s="42" t="str">
        <f t="shared" si="106"/>
        <v/>
      </c>
      <c r="AD368" s="37" t="str">
        <f t="shared" si="106"/>
        <v/>
      </c>
    </row>
    <row r="369" spans="1:30" x14ac:dyDescent="0.25">
      <c r="A369" s="66"/>
      <c r="B369" s="66"/>
      <c r="C369" s="66"/>
      <c r="D369" s="78"/>
      <c r="F369" t="s">
        <v>107</v>
      </c>
      <c r="G369" t="s">
        <v>106</v>
      </c>
      <c r="H369" t="s">
        <v>41</v>
      </c>
      <c r="I369" t="s">
        <v>108</v>
      </c>
      <c r="J369" s="30" t="s">
        <v>109</v>
      </c>
      <c r="U369" s="66"/>
      <c r="V369" s="66"/>
      <c r="W369" s="66"/>
      <c r="X369" s="78"/>
      <c r="Y369" t="s">
        <v>51</v>
      </c>
      <c r="Z369" s="41" t="str">
        <f t="shared" si="106"/>
        <v/>
      </c>
      <c r="AA369" s="41" t="str">
        <f t="shared" si="106"/>
        <v/>
      </c>
      <c r="AB369" s="65" t="str">
        <f t="shared" si="106"/>
        <v/>
      </c>
      <c r="AC369" s="42" t="str">
        <f t="shared" si="106"/>
        <v/>
      </c>
      <c r="AD369" s="37" t="str">
        <f t="shared" si="106"/>
        <v/>
      </c>
    </row>
    <row r="370" spans="1:30" x14ac:dyDescent="0.25">
      <c r="A370" s="66"/>
      <c r="B370" s="66"/>
      <c r="C370" s="66"/>
      <c r="D370" s="78"/>
      <c r="U370" s="66"/>
      <c r="V370" s="66"/>
      <c r="W370" s="66"/>
      <c r="X370" s="78"/>
      <c r="Z370" t="s">
        <v>107</v>
      </c>
      <c r="AA370" t="s">
        <v>106</v>
      </c>
      <c r="AB370" t="s">
        <v>41</v>
      </c>
      <c r="AC370" t="s">
        <v>108</v>
      </c>
      <c r="AD370" s="30" t="s">
        <v>109</v>
      </c>
    </row>
    <row r="371" spans="1:30" x14ac:dyDescent="0.25">
      <c r="A371" s="66"/>
      <c r="B371" s="66"/>
      <c r="C371" s="66"/>
      <c r="D371" s="78"/>
      <c r="U371" s="66"/>
      <c r="V371" s="66"/>
      <c r="W371" s="66"/>
      <c r="X371" s="78"/>
      <c r="AD371" s="30"/>
    </row>
    <row r="372" spans="1:30" ht="15" customHeight="1" x14ac:dyDescent="0.25">
      <c r="A372" s="66"/>
      <c r="B372" s="66"/>
      <c r="C372" s="66"/>
      <c r="D372" s="78"/>
      <c r="F372" t="s">
        <v>107</v>
      </c>
      <c r="G372" t="s">
        <v>106</v>
      </c>
      <c r="H372" t="s">
        <v>41</v>
      </c>
      <c r="I372" t="s">
        <v>108</v>
      </c>
      <c r="J372" s="30" t="s">
        <v>109</v>
      </c>
      <c r="U372" s="66"/>
      <c r="V372" s="66"/>
      <c r="W372" s="66"/>
      <c r="X372" s="78"/>
      <c r="AC372" s="30"/>
    </row>
    <row r="373" spans="1:30" ht="15" customHeight="1" x14ac:dyDescent="0.25">
      <c r="A373" s="200" t="str">
        <f>A101</f>
        <v xml:space="preserve">RF2 </v>
      </c>
      <c r="B373" s="200" t="str">
        <f>B101</f>
        <v>Muy Alta</v>
      </c>
      <c r="C373" s="200" t="str">
        <f>C101</f>
        <v>Moderado</v>
      </c>
      <c r="D373" s="202" t="str">
        <f>D101</f>
        <v>Alto</v>
      </c>
      <c r="E373" t="s">
        <v>55</v>
      </c>
      <c r="F373" s="42" t="str">
        <f t="shared" ref="F373:J377" si="107">IF(AND($B$373=$E373,$C$373=F$372),$A$373,"")</f>
        <v/>
      </c>
      <c r="G373" s="42" t="str">
        <f t="shared" si="107"/>
        <v/>
      </c>
      <c r="H373" s="42" t="str">
        <f t="shared" si="107"/>
        <v xml:space="preserve">RF2 </v>
      </c>
      <c r="I373" s="42" t="str">
        <f t="shared" si="107"/>
        <v/>
      </c>
      <c r="J373" s="37" t="str">
        <f t="shared" si="107"/>
        <v/>
      </c>
      <c r="U373" s="200" t="str">
        <f>U101</f>
        <v xml:space="preserve">RF2 </v>
      </c>
      <c r="V373" s="200" t="str">
        <f>V101</f>
        <v>Baja</v>
      </c>
      <c r="W373" s="200" t="str">
        <f>W101</f>
        <v>Moderado</v>
      </c>
      <c r="X373" s="202" t="str">
        <f>X101</f>
        <v>Moderado</v>
      </c>
      <c r="Z373" t="s">
        <v>107</v>
      </c>
      <c r="AA373" t="s">
        <v>106</v>
      </c>
      <c r="AB373" t="s">
        <v>41</v>
      </c>
      <c r="AC373" t="s">
        <v>108</v>
      </c>
      <c r="AD373" s="30" t="s">
        <v>109</v>
      </c>
    </row>
    <row r="374" spans="1:30" ht="15" customHeight="1" x14ac:dyDescent="0.25">
      <c r="A374" s="200"/>
      <c r="B374" s="200"/>
      <c r="C374" s="200"/>
      <c r="D374" s="203"/>
      <c r="E374" t="s">
        <v>54</v>
      </c>
      <c r="F374" s="65" t="str">
        <f t="shared" si="107"/>
        <v/>
      </c>
      <c r="G374" s="65" t="str">
        <f t="shared" si="107"/>
        <v/>
      </c>
      <c r="H374" s="42" t="str">
        <f t="shared" si="107"/>
        <v/>
      </c>
      <c r="I374" s="42" t="str">
        <f t="shared" si="107"/>
        <v/>
      </c>
      <c r="J374" s="37" t="str">
        <f t="shared" si="107"/>
        <v/>
      </c>
      <c r="U374" s="200"/>
      <c r="V374" s="200"/>
      <c r="W374" s="200"/>
      <c r="X374" s="203"/>
      <c r="Y374" t="s">
        <v>55</v>
      </c>
      <c r="Z374" s="42" t="str">
        <f>IF(AND($V$373=$Y374,$W$373=Z$373),$U$373,"")</f>
        <v/>
      </c>
      <c r="AA374" s="42" t="str">
        <f>IF(AND($V$373=$Y374,$W$373=AA$373),$U$373,"")</f>
        <v/>
      </c>
      <c r="AB374" s="42" t="str">
        <f>IF(AND($V$373=$Y374,$W$373=AB$373),$U$373,"")</f>
        <v/>
      </c>
      <c r="AC374" s="42" t="str">
        <f>IF(AND($V$373=$Y374,$W$373=AC$373),$U$373,"")</f>
        <v/>
      </c>
      <c r="AD374" s="37" t="str">
        <f>IF(AND($V$373=$Y374,$W$373=AD$373),$U$373,"")</f>
        <v/>
      </c>
    </row>
    <row r="375" spans="1:30" x14ac:dyDescent="0.25">
      <c r="A375" s="200"/>
      <c r="B375" s="200"/>
      <c r="C375" s="200"/>
      <c r="D375" s="204"/>
      <c r="E375" t="s">
        <v>53</v>
      </c>
      <c r="F375" s="65" t="str">
        <f t="shared" si="107"/>
        <v/>
      </c>
      <c r="G375" s="65" t="str">
        <f t="shared" si="107"/>
        <v/>
      </c>
      <c r="H375" s="65" t="str">
        <f t="shared" si="107"/>
        <v/>
      </c>
      <c r="I375" s="42" t="str">
        <f t="shared" si="107"/>
        <v/>
      </c>
      <c r="J375" s="37" t="str">
        <f t="shared" si="107"/>
        <v/>
      </c>
      <c r="U375" s="200"/>
      <c r="V375" s="200"/>
      <c r="W375" s="200"/>
      <c r="X375" s="204"/>
      <c r="Y375" t="s">
        <v>54</v>
      </c>
      <c r="Z375" s="65" t="str">
        <f t="shared" ref="Z375:AD378" si="108">IF(AND($V$373=$Y375,$W$373=Z$373),$U$373,"")</f>
        <v/>
      </c>
      <c r="AA375" s="65" t="str">
        <f t="shared" si="108"/>
        <v/>
      </c>
      <c r="AB375" s="42" t="str">
        <f t="shared" si="108"/>
        <v/>
      </c>
      <c r="AC375" s="42" t="str">
        <f t="shared" si="108"/>
        <v/>
      </c>
      <c r="AD375" s="37" t="str">
        <f t="shared" si="108"/>
        <v/>
      </c>
    </row>
    <row r="376" spans="1:30" x14ac:dyDescent="0.25">
      <c r="A376" s="66"/>
      <c r="B376" s="66"/>
      <c r="C376" s="66"/>
      <c r="D376" s="78"/>
      <c r="E376" t="s">
        <v>52</v>
      </c>
      <c r="F376" s="41" t="str">
        <f t="shared" si="107"/>
        <v/>
      </c>
      <c r="G376" s="65" t="str">
        <f t="shared" si="107"/>
        <v/>
      </c>
      <c r="H376" s="65" t="str">
        <f t="shared" si="107"/>
        <v/>
      </c>
      <c r="I376" s="42" t="str">
        <f t="shared" si="107"/>
        <v/>
      </c>
      <c r="J376" s="37" t="str">
        <f t="shared" si="107"/>
        <v/>
      </c>
      <c r="U376" s="66"/>
      <c r="V376" s="66"/>
      <c r="W376" s="66"/>
      <c r="X376" s="78"/>
      <c r="Y376" t="s">
        <v>53</v>
      </c>
      <c r="Z376" s="65" t="str">
        <f t="shared" si="108"/>
        <v/>
      </c>
      <c r="AA376" s="65" t="str">
        <f t="shared" si="108"/>
        <v/>
      </c>
      <c r="AB376" s="65" t="str">
        <f t="shared" si="108"/>
        <v/>
      </c>
      <c r="AC376" s="42" t="str">
        <f t="shared" si="108"/>
        <v/>
      </c>
      <c r="AD376" s="37" t="str">
        <f t="shared" si="108"/>
        <v/>
      </c>
    </row>
    <row r="377" spans="1:30" x14ac:dyDescent="0.25">
      <c r="A377" s="66"/>
      <c r="B377" s="66"/>
      <c r="C377" s="66"/>
      <c r="D377" s="78"/>
      <c r="E377" t="s">
        <v>51</v>
      </c>
      <c r="F377" s="41" t="str">
        <f t="shared" si="107"/>
        <v/>
      </c>
      <c r="G377" s="41" t="str">
        <f t="shared" si="107"/>
        <v/>
      </c>
      <c r="H377" s="65" t="str">
        <f t="shared" si="107"/>
        <v/>
      </c>
      <c r="I377" s="42" t="str">
        <f t="shared" si="107"/>
        <v/>
      </c>
      <c r="J377" s="37" t="str">
        <f t="shared" si="107"/>
        <v/>
      </c>
      <c r="U377" s="66"/>
      <c r="V377" s="66"/>
      <c r="W377" s="66"/>
      <c r="X377" s="78"/>
      <c r="Y377" t="s">
        <v>52</v>
      </c>
      <c r="Z377" s="41" t="str">
        <f t="shared" si="108"/>
        <v/>
      </c>
      <c r="AA377" s="65" t="str">
        <f t="shared" si="108"/>
        <v/>
      </c>
      <c r="AB377" s="65" t="str">
        <f t="shared" si="108"/>
        <v xml:space="preserve">RF2 </v>
      </c>
      <c r="AC377" s="42" t="str">
        <f t="shared" si="108"/>
        <v/>
      </c>
      <c r="AD377" s="37" t="str">
        <f t="shared" si="108"/>
        <v/>
      </c>
    </row>
    <row r="378" spans="1:30" x14ac:dyDescent="0.25">
      <c r="A378" s="66"/>
      <c r="B378" s="66"/>
      <c r="C378" s="66"/>
      <c r="D378" s="78"/>
      <c r="F378" t="s">
        <v>107</v>
      </c>
      <c r="G378" t="s">
        <v>106</v>
      </c>
      <c r="H378" t="s">
        <v>41</v>
      </c>
      <c r="I378" t="s">
        <v>108</v>
      </c>
      <c r="J378" s="30" t="s">
        <v>109</v>
      </c>
      <c r="U378" s="66"/>
      <c r="V378" s="66"/>
      <c r="W378" s="66"/>
      <c r="X378" s="78"/>
      <c r="Y378" t="s">
        <v>51</v>
      </c>
      <c r="Z378" s="41" t="str">
        <f t="shared" si="108"/>
        <v/>
      </c>
      <c r="AA378" s="41" t="str">
        <f t="shared" si="108"/>
        <v/>
      </c>
      <c r="AB378" s="65" t="str">
        <f t="shared" si="108"/>
        <v/>
      </c>
      <c r="AC378" s="42" t="str">
        <f t="shared" si="108"/>
        <v/>
      </c>
      <c r="AD378" s="37" t="str">
        <f t="shared" si="108"/>
        <v/>
      </c>
    </row>
    <row r="379" spans="1:30" x14ac:dyDescent="0.25">
      <c r="A379" s="66"/>
      <c r="B379" s="66"/>
      <c r="C379" s="66"/>
      <c r="D379" s="78"/>
      <c r="U379" s="66"/>
      <c r="V379" s="66"/>
      <c r="W379" s="66"/>
      <c r="X379" s="78"/>
      <c r="Z379" t="s">
        <v>107</v>
      </c>
      <c r="AA379" t="s">
        <v>106</v>
      </c>
      <c r="AB379" t="s">
        <v>41</v>
      </c>
      <c r="AC379" t="s">
        <v>108</v>
      </c>
      <c r="AD379" s="30" t="s">
        <v>109</v>
      </c>
    </row>
    <row r="380" spans="1:30" x14ac:dyDescent="0.25">
      <c r="A380" s="66"/>
      <c r="B380" s="66"/>
      <c r="C380" s="66"/>
      <c r="D380" s="78"/>
      <c r="U380" s="66"/>
      <c r="V380" s="66"/>
      <c r="W380" s="66"/>
      <c r="X380" s="78"/>
      <c r="AD380" s="30"/>
    </row>
    <row r="381" spans="1:30" ht="15" customHeight="1" x14ac:dyDescent="0.25">
      <c r="A381" s="66"/>
      <c r="B381" s="66"/>
      <c r="C381" s="66"/>
      <c r="D381" s="78"/>
      <c r="F381" t="s">
        <v>107</v>
      </c>
      <c r="G381" t="s">
        <v>106</v>
      </c>
      <c r="H381" t="s">
        <v>41</v>
      </c>
      <c r="I381" t="s">
        <v>108</v>
      </c>
      <c r="J381" s="30" t="s">
        <v>109</v>
      </c>
      <c r="U381" s="66"/>
      <c r="V381" s="66"/>
      <c r="W381" s="66"/>
      <c r="X381" s="78"/>
      <c r="AC381" s="30"/>
    </row>
    <row r="382" spans="1:30" ht="15" customHeight="1" x14ac:dyDescent="0.25">
      <c r="A382" s="200" t="str">
        <f>A104</f>
        <v xml:space="preserve">RF15 </v>
      </c>
      <c r="B382" s="200" t="str">
        <f>B104</f>
        <v>Muy Baja</v>
      </c>
      <c r="C382" s="200" t="str">
        <f>C104</f>
        <v>Moderado</v>
      </c>
      <c r="D382" s="202" t="str">
        <f>D104</f>
        <v>Moderado</v>
      </c>
      <c r="E382" t="s">
        <v>55</v>
      </c>
      <c r="F382" s="42" t="str">
        <f t="shared" ref="F382:J386" si="109">IF(AND($B$382=$E382,$C$382=F$381),$A$382,"")</f>
        <v/>
      </c>
      <c r="G382" s="42" t="str">
        <f t="shared" si="109"/>
        <v/>
      </c>
      <c r="H382" s="42" t="str">
        <f t="shared" si="109"/>
        <v/>
      </c>
      <c r="I382" s="42" t="str">
        <f t="shared" si="109"/>
        <v/>
      </c>
      <c r="J382" s="37" t="str">
        <f t="shared" si="109"/>
        <v/>
      </c>
      <c r="U382" s="200" t="str">
        <f>U104</f>
        <v xml:space="preserve">RF15 </v>
      </c>
      <c r="V382" s="200" t="str">
        <f>V104</f>
        <v>Muy Baja</v>
      </c>
      <c r="W382" s="200" t="str">
        <f>W104</f>
        <v>Moderado</v>
      </c>
      <c r="X382" s="202" t="str">
        <f>X104</f>
        <v>Moderado</v>
      </c>
      <c r="Z382" t="s">
        <v>107</v>
      </c>
      <c r="AA382" t="s">
        <v>106</v>
      </c>
      <c r="AB382" t="s">
        <v>41</v>
      </c>
      <c r="AC382" t="s">
        <v>108</v>
      </c>
      <c r="AD382" s="30" t="s">
        <v>109</v>
      </c>
    </row>
    <row r="383" spans="1:30" ht="15" customHeight="1" x14ac:dyDescent="0.25">
      <c r="A383" s="200"/>
      <c r="B383" s="200"/>
      <c r="C383" s="200"/>
      <c r="D383" s="203"/>
      <c r="E383" t="s">
        <v>54</v>
      </c>
      <c r="F383" s="65" t="str">
        <f t="shared" si="109"/>
        <v/>
      </c>
      <c r="G383" s="65" t="str">
        <f t="shared" si="109"/>
        <v/>
      </c>
      <c r="H383" s="42" t="str">
        <f t="shared" si="109"/>
        <v/>
      </c>
      <c r="I383" s="42" t="str">
        <f t="shared" si="109"/>
        <v/>
      </c>
      <c r="J383" s="37" t="str">
        <f t="shared" si="109"/>
        <v/>
      </c>
      <c r="U383" s="200"/>
      <c r="V383" s="200"/>
      <c r="W383" s="200"/>
      <c r="X383" s="203"/>
      <c r="Y383" t="s">
        <v>55</v>
      </c>
      <c r="Z383" s="42" t="str">
        <f>IF(AND(V382=Y383,W382=Z382),U382,"")</f>
        <v/>
      </c>
      <c r="AA383" s="42" t="str">
        <f>IF(AND(V382=Y383,W382=AA382),U382,"")</f>
        <v/>
      </c>
      <c r="AB383" s="42" t="str">
        <f>IF(AND(V382=Y383,W382=AB382),U382,"")</f>
        <v/>
      </c>
      <c r="AC383" s="42" t="str">
        <f>IF(AND(V382=Y383,W382=AC382),U382,"")</f>
        <v/>
      </c>
      <c r="AD383" s="37" t="str">
        <f>IF(AND(V382=Y383,W382=AD382),U382,"")</f>
        <v/>
      </c>
    </row>
    <row r="384" spans="1:30" x14ac:dyDescent="0.25">
      <c r="A384" s="200"/>
      <c r="B384" s="200"/>
      <c r="C384" s="200"/>
      <c r="D384" s="204"/>
      <c r="E384" t="s">
        <v>53</v>
      </c>
      <c r="F384" s="65" t="str">
        <f t="shared" si="109"/>
        <v/>
      </c>
      <c r="G384" s="65" t="str">
        <f t="shared" si="109"/>
        <v/>
      </c>
      <c r="H384" s="65" t="str">
        <f t="shared" si="109"/>
        <v/>
      </c>
      <c r="I384" s="42" t="str">
        <f t="shared" si="109"/>
        <v/>
      </c>
      <c r="J384" s="37" t="str">
        <f t="shared" si="109"/>
        <v/>
      </c>
      <c r="U384" s="200"/>
      <c r="V384" s="200"/>
      <c r="W384" s="200"/>
      <c r="X384" s="204"/>
      <c r="Y384" t="s">
        <v>54</v>
      </c>
      <c r="Z384" s="65" t="str">
        <f>IF(AND(V382=Y384,W382=Z382),U382,"")</f>
        <v/>
      </c>
      <c r="AA384" s="65" t="str">
        <f>IF(AND(V382=Y384,W382=AA382),U382,"")</f>
        <v/>
      </c>
      <c r="AB384" s="42" t="str">
        <f>IF(AND(V382=Y384,W382=AB382),U382,"")</f>
        <v/>
      </c>
      <c r="AC384" s="42" t="str">
        <f>IF(AND(V382=Y384,W382=AC382),U382,"")</f>
        <v/>
      </c>
      <c r="AD384" s="37" t="str">
        <f>IF(AND(V382=Y384,W382=AD382),U382,"")</f>
        <v/>
      </c>
    </row>
    <row r="385" spans="1:30" x14ac:dyDescent="0.25">
      <c r="A385" s="66"/>
      <c r="B385" s="66"/>
      <c r="C385" s="66"/>
      <c r="D385" s="78"/>
      <c r="E385" t="s">
        <v>52</v>
      </c>
      <c r="F385" s="41" t="str">
        <f t="shared" si="109"/>
        <v/>
      </c>
      <c r="G385" s="65" t="str">
        <f t="shared" si="109"/>
        <v/>
      </c>
      <c r="H385" s="65" t="str">
        <f t="shared" si="109"/>
        <v/>
      </c>
      <c r="I385" s="42" t="str">
        <f t="shared" si="109"/>
        <v/>
      </c>
      <c r="J385" s="37" t="str">
        <f t="shared" si="109"/>
        <v/>
      </c>
      <c r="U385" s="66"/>
      <c r="V385" s="66"/>
      <c r="W385" s="66"/>
      <c r="X385" s="78"/>
      <c r="Y385" t="s">
        <v>53</v>
      </c>
      <c r="Z385" s="65" t="str">
        <f>IF(AND(V382=Y385,W382=Z382),U382,"")</f>
        <v/>
      </c>
      <c r="AA385" s="65" t="str">
        <f>IF(AND(V382=Y385,W382=AA382),U382,"")</f>
        <v/>
      </c>
      <c r="AB385" s="65" t="str">
        <f>IF(AND(V382=Y385,W382=AB382),U382,"")</f>
        <v/>
      </c>
      <c r="AC385" s="42" t="str">
        <f>IF(AND(V382=Y385,W382=AC382),U382,"")</f>
        <v/>
      </c>
      <c r="AD385" s="37" t="str">
        <f>IF(AND(V382=Y385,W382=AD382),U382,"")</f>
        <v/>
      </c>
    </row>
    <row r="386" spans="1:30" x14ac:dyDescent="0.25">
      <c r="A386" s="66"/>
      <c r="B386" s="66"/>
      <c r="C386" s="66"/>
      <c r="D386" s="78"/>
      <c r="E386" t="s">
        <v>51</v>
      </c>
      <c r="F386" s="41" t="str">
        <f t="shared" si="109"/>
        <v/>
      </c>
      <c r="G386" s="41" t="str">
        <f t="shared" si="109"/>
        <v/>
      </c>
      <c r="H386" s="65" t="str">
        <f t="shared" si="109"/>
        <v xml:space="preserve">RF15 </v>
      </c>
      <c r="I386" s="42" t="str">
        <f t="shared" si="109"/>
        <v/>
      </c>
      <c r="J386" s="37" t="str">
        <f t="shared" si="109"/>
        <v/>
      </c>
      <c r="U386" s="66"/>
      <c r="V386" s="66"/>
      <c r="W386" s="66"/>
      <c r="X386" s="78"/>
      <c r="Y386" t="s">
        <v>52</v>
      </c>
      <c r="Z386" s="41" t="str">
        <f>IF(AND(V382=Y386,W382=Z382),U382,"")</f>
        <v/>
      </c>
      <c r="AA386" s="65" t="str">
        <f>IF(AND(V382=Y386,W382=AA$382),U382,"")</f>
        <v/>
      </c>
      <c r="AB386" s="65" t="str">
        <f>IF(AND(V382=Y386,W382=AB382),U382,"")</f>
        <v/>
      </c>
      <c r="AC386" s="42" t="str">
        <f>IF(AND(V382=Y386,W382=AC382),U382,"")</f>
        <v/>
      </c>
      <c r="AD386" s="37" t="str">
        <f>IF(AND(V382=Y386,W382=AD382),U382,"")</f>
        <v/>
      </c>
    </row>
    <row r="387" spans="1:30" x14ac:dyDescent="0.25">
      <c r="A387" s="66"/>
      <c r="B387" s="66"/>
      <c r="C387" s="66"/>
      <c r="D387" s="78"/>
      <c r="F387" t="s">
        <v>107</v>
      </c>
      <c r="G387" t="s">
        <v>106</v>
      </c>
      <c r="H387" t="s">
        <v>41</v>
      </c>
      <c r="I387" t="s">
        <v>108</v>
      </c>
      <c r="J387" s="30" t="s">
        <v>109</v>
      </c>
      <c r="U387" s="66"/>
      <c r="V387" s="66"/>
      <c r="W387" s="66"/>
      <c r="X387" s="78"/>
      <c r="Y387" t="s">
        <v>51</v>
      </c>
      <c r="Z387" s="41" t="str">
        <f>IF(AND(V382=Y387,W382=Z382),U382,"")</f>
        <v/>
      </c>
      <c r="AA387" s="41" t="str">
        <f>IF(AND(V382=Y387,W382=AA382),U382,"")</f>
        <v/>
      </c>
      <c r="AB387" s="65" t="str">
        <f>IF(AND(V382=Y387,W382=AB382),U382,"")</f>
        <v xml:space="preserve">RF15 </v>
      </c>
      <c r="AC387" s="42" t="str">
        <f>IF(AND(V382=Y387,W382=AC382),U382,"")</f>
        <v/>
      </c>
      <c r="AD387" s="37" t="str">
        <f>IF(AND(V382=Y387,W382=AD382),U382,"")</f>
        <v/>
      </c>
    </row>
    <row r="388" spans="1:30" x14ac:dyDescent="0.25">
      <c r="A388" s="66"/>
      <c r="B388" s="66"/>
      <c r="C388" s="66"/>
      <c r="D388" s="78"/>
      <c r="U388" s="66"/>
      <c r="V388" s="66"/>
      <c r="W388" s="66"/>
      <c r="X388" s="78"/>
      <c r="Z388" t="s">
        <v>107</v>
      </c>
      <c r="AA388" t="s">
        <v>106</v>
      </c>
      <c r="AB388" t="s">
        <v>41</v>
      </c>
      <c r="AC388" t="s">
        <v>108</v>
      </c>
      <c r="AD388" s="30" t="s">
        <v>109</v>
      </c>
    </row>
    <row r="389" spans="1:30" x14ac:dyDescent="0.25">
      <c r="A389" s="66"/>
      <c r="B389" s="66"/>
      <c r="C389" s="66"/>
      <c r="D389" s="78"/>
      <c r="U389" s="66"/>
      <c r="V389" s="66"/>
      <c r="W389" s="66"/>
      <c r="X389" s="78"/>
      <c r="Z389" s="30"/>
    </row>
    <row r="390" spans="1:30" ht="15" customHeight="1" x14ac:dyDescent="0.25">
      <c r="A390" s="66"/>
      <c r="B390" s="66"/>
      <c r="C390" s="66"/>
      <c r="D390" s="78"/>
      <c r="F390" t="s">
        <v>107</v>
      </c>
      <c r="G390" t="s">
        <v>106</v>
      </c>
      <c r="H390" t="s">
        <v>41</v>
      </c>
      <c r="I390" t="s">
        <v>108</v>
      </c>
      <c r="J390" s="30" t="s">
        <v>109</v>
      </c>
      <c r="U390" s="66"/>
      <c r="V390" s="66"/>
      <c r="W390" s="66"/>
      <c r="X390" s="78"/>
      <c r="Z390" s="30"/>
    </row>
    <row r="391" spans="1:30" ht="15" customHeight="1" x14ac:dyDescent="0.25">
      <c r="A391" s="200" t="str">
        <f>A107</f>
        <v xml:space="preserve">RF16 </v>
      </c>
      <c r="B391" s="201" t="str">
        <f>B107</f>
        <v>Baja</v>
      </c>
      <c r="C391" s="201" t="str">
        <f>C107</f>
        <v>Moderado</v>
      </c>
      <c r="D391" s="202" t="str">
        <f>D107</f>
        <v>Moderado</v>
      </c>
      <c r="E391" t="s">
        <v>55</v>
      </c>
      <c r="F391" s="42" t="str">
        <f>IF(AND(B391=E391,C391=F390),A391,"")</f>
        <v/>
      </c>
      <c r="G391" s="42" t="str">
        <f>IF(AND(B391=E391,C391=G390),A391,"")</f>
        <v/>
      </c>
      <c r="H391" s="42" t="str">
        <f>IF(AND(B391=E391,C391=H390),A391,"")</f>
        <v/>
      </c>
      <c r="I391" s="42" t="str">
        <f>IF(AND(B391=E391,C391=I390),A391,"")</f>
        <v/>
      </c>
      <c r="J391" s="37" t="str">
        <f>IF(AND(B391=E391,C391=J390),A391,"")</f>
        <v/>
      </c>
      <c r="U391" s="200" t="str">
        <f>U107</f>
        <v xml:space="preserve">RF16 </v>
      </c>
      <c r="V391" s="201" t="str">
        <f>V107</f>
        <v>Muy Baja</v>
      </c>
      <c r="W391" s="205" t="str">
        <f>W107</f>
        <v>Moderado</v>
      </c>
      <c r="X391" s="202" t="str">
        <f>X107</f>
        <v>Moderado</v>
      </c>
      <c r="Z391" t="s">
        <v>107</v>
      </c>
      <c r="AA391" t="s">
        <v>106</v>
      </c>
      <c r="AB391" t="s">
        <v>41</v>
      </c>
      <c r="AC391" t="s">
        <v>108</v>
      </c>
      <c r="AD391" s="30" t="s">
        <v>109</v>
      </c>
    </row>
    <row r="392" spans="1:30" ht="15" customHeight="1" x14ac:dyDescent="0.25">
      <c r="A392" s="200"/>
      <c r="B392" s="200"/>
      <c r="C392" s="200"/>
      <c r="D392" s="203"/>
      <c r="E392" t="s">
        <v>54</v>
      </c>
      <c r="F392" s="65" t="str">
        <f>IF(AND(B391=E392,C391=F390),A391,"")</f>
        <v/>
      </c>
      <c r="G392" s="65" t="str">
        <f>IF(AND(B391=E392,C391=G390),A391,"")</f>
        <v/>
      </c>
      <c r="H392" s="42" t="str">
        <f>IF(AND(B391=E392,C391=H390),A391,"")</f>
        <v/>
      </c>
      <c r="I392" s="42" t="str">
        <f>IF(AND(B391=E392,C391=I390),A391,"")</f>
        <v/>
      </c>
      <c r="J392" s="37" t="str">
        <f>IF(AND(B391=E392,C391=J390),A391,"")</f>
        <v/>
      </c>
      <c r="U392" s="200"/>
      <c r="V392" s="200"/>
      <c r="W392" s="200"/>
      <c r="X392" s="203"/>
      <c r="Y392" t="s">
        <v>55</v>
      </c>
      <c r="Z392" s="42" t="str">
        <f>IF(AND(V391=Y392,W391=Z391),U391,"")</f>
        <v/>
      </c>
      <c r="AA392" s="42" t="str">
        <f>IF(AND(V391=Y392,W391=AA391),U391,"")</f>
        <v/>
      </c>
      <c r="AB392" s="42" t="str">
        <f>IF(AND(V391=Y392,W391=AB391),U391,"")</f>
        <v/>
      </c>
      <c r="AC392" s="42" t="str">
        <f>IF(AND(V391=Y392,W391=AC391),U391,"")</f>
        <v/>
      </c>
      <c r="AD392" s="37" t="str">
        <f>IF(AND(V391=Y392,W391=AD391),U391,"")</f>
        <v/>
      </c>
    </row>
    <row r="393" spans="1:30" x14ac:dyDescent="0.25">
      <c r="A393" s="200"/>
      <c r="B393" s="200"/>
      <c r="C393" s="200"/>
      <c r="D393" s="204"/>
      <c r="E393" t="s">
        <v>53</v>
      </c>
      <c r="F393" s="65" t="str">
        <f>IF(AND(B391=E393,C391=F390),A391,"")</f>
        <v/>
      </c>
      <c r="G393" s="65" t="str">
        <f>IF(AND(B391=E393,C391=G390),A391,"")</f>
        <v/>
      </c>
      <c r="H393" s="65" t="str">
        <f>IF(AND(B391=E393,C391=H390),A391,"")</f>
        <v/>
      </c>
      <c r="I393" s="42" t="str">
        <f>IF(AND(B391=E393,C391=I390),A391,"")</f>
        <v/>
      </c>
      <c r="J393" s="37" t="str">
        <f>IF(AND(B391=E393,C391=J390),A391,"")</f>
        <v/>
      </c>
      <c r="U393" s="200"/>
      <c r="V393" s="200"/>
      <c r="W393" s="200"/>
      <c r="X393" s="204"/>
      <c r="Y393" t="s">
        <v>54</v>
      </c>
      <c r="Z393" s="65" t="str">
        <f>IF(AND(V391=Y393,W391=Z391),U391,"")</f>
        <v/>
      </c>
      <c r="AA393" s="65" t="str">
        <f>IF(AND(V391=Y393,W391=AA391),U391,"")</f>
        <v/>
      </c>
      <c r="AB393" s="42" t="str">
        <f>IF(AND(V391=Y393,W391=AB391),U391,"")</f>
        <v/>
      </c>
      <c r="AC393" s="42" t="str">
        <f>IF(AND(V391=Y393,W391=AC391),U391,"")</f>
        <v/>
      </c>
      <c r="AD393" s="37" t="str">
        <f>IF(AND(V391=Y393,W391=AD391),U391,"")</f>
        <v/>
      </c>
    </row>
    <row r="394" spans="1:30" x14ac:dyDescent="0.25">
      <c r="A394" s="66"/>
      <c r="B394" s="66"/>
      <c r="C394" s="66"/>
      <c r="D394" s="78"/>
      <c r="E394" t="s">
        <v>52</v>
      </c>
      <c r="F394" s="41" t="str">
        <f>IF(AND(B391=E394,C391=F390),A391,"")</f>
        <v/>
      </c>
      <c r="G394" s="65" t="str">
        <f>IF(AND(B391=E394,C391=G390),A391,"")</f>
        <v/>
      </c>
      <c r="H394" s="65" t="str">
        <f>IF(AND(B391=E394,C391=H390),A391,"")</f>
        <v xml:space="preserve">RF16 </v>
      </c>
      <c r="I394" s="42" t="str">
        <f>IF(AND(B391=E394,C391=I390),A391,"")</f>
        <v/>
      </c>
      <c r="J394" s="37" t="str">
        <f>IF(AND(B391=E394,C391=J390),A391,"")</f>
        <v/>
      </c>
      <c r="U394" s="66"/>
      <c r="V394" s="66"/>
      <c r="W394" s="66"/>
      <c r="X394" s="78"/>
      <c r="Y394" t="s">
        <v>53</v>
      </c>
      <c r="Z394" s="65" t="str">
        <f>IF(AND(V391=Y394,W391=Z391),U391,"")</f>
        <v/>
      </c>
      <c r="AA394" s="65" t="str">
        <f>IF(AND(V391=Y394,W391=AA391),U391,"")</f>
        <v/>
      </c>
      <c r="AB394" s="65" t="str">
        <f>IF(AND(V391=Y394,W391=AB391),U391,"")</f>
        <v/>
      </c>
      <c r="AC394" s="42" t="str">
        <f>IF(AND(V391=Y394,W391=AC391),U391,"")</f>
        <v/>
      </c>
      <c r="AD394" s="37" t="str">
        <f>IF(AND(V391=Y394,W391=AD391),U391,"")</f>
        <v/>
      </c>
    </row>
    <row r="395" spans="1:30" x14ac:dyDescent="0.25">
      <c r="A395" s="66"/>
      <c r="B395" s="66"/>
      <c r="C395" s="66"/>
      <c r="D395" s="78"/>
      <c r="E395" t="s">
        <v>51</v>
      </c>
      <c r="F395" s="41" t="str">
        <f>IF(AND(B391=E395,C391=F390),A391,"")</f>
        <v/>
      </c>
      <c r="G395" s="41" t="str">
        <f>IF(AND(B391=E395,C391=G390),A391,"")</f>
        <v/>
      </c>
      <c r="H395" s="65" t="str">
        <f>IF(AND(B391=E395,C391=H390),A391,"")</f>
        <v/>
      </c>
      <c r="I395" s="42" t="str">
        <f>IF(AND(B391=E395,C391=I390),A391,"")</f>
        <v/>
      </c>
      <c r="J395" s="37" t="str">
        <f>IF(AND(B391=E395,C391=J390),A391,"")</f>
        <v/>
      </c>
      <c r="U395" s="66"/>
      <c r="V395" s="66"/>
      <c r="W395" s="66"/>
      <c r="X395" s="78"/>
      <c r="Y395" t="s">
        <v>52</v>
      </c>
      <c r="Z395" s="41" t="str">
        <f>IF(AND(V391=Y395,W391=Z391),U391,"")</f>
        <v/>
      </c>
      <c r="AA395" s="65" t="str">
        <f>IF(AND(V391=Y395,W391=AA$382),U391,"")</f>
        <v/>
      </c>
      <c r="AB395" s="65" t="str">
        <f>IF(AND(V391=Y395,W391=AB391),U391,"")</f>
        <v/>
      </c>
      <c r="AC395" s="42" t="str">
        <f>IF(AND(V391=Y395,W391=AC391),U391,"")</f>
        <v/>
      </c>
      <c r="AD395" s="37" t="str">
        <f>IF(AND(V391=Y395,W391=AD391),U391,"")</f>
        <v/>
      </c>
    </row>
    <row r="396" spans="1:30" x14ac:dyDescent="0.25">
      <c r="A396" s="66"/>
      <c r="B396" s="66"/>
      <c r="C396" s="66"/>
      <c r="D396" s="78"/>
      <c r="F396" t="s">
        <v>107</v>
      </c>
      <c r="G396" t="s">
        <v>106</v>
      </c>
      <c r="H396" t="s">
        <v>41</v>
      </c>
      <c r="I396" t="s">
        <v>108</v>
      </c>
      <c r="J396" s="30" t="s">
        <v>109</v>
      </c>
      <c r="U396" s="66"/>
      <c r="V396" s="66"/>
      <c r="W396" s="66"/>
      <c r="X396" s="78"/>
      <c r="Y396" t="s">
        <v>51</v>
      </c>
      <c r="Z396" s="41" t="str">
        <f>IF(AND(V391=Y396,W391=Z391),U391,"")</f>
        <v/>
      </c>
      <c r="AA396" s="41" t="str">
        <f>IF(AND(V391=Y396,W391=AA391),U391,"")</f>
        <v/>
      </c>
      <c r="AB396" s="65" t="str">
        <f>IF(AND(V391=Y396,W391=AB391),U391,"")</f>
        <v xml:space="preserve">RF16 </v>
      </c>
      <c r="AC396" s="42" t="str">
        <f>IF(AND(V391=Y396,W391=AC391),U391,"")</f>
        <v/>
      </c>
      <c r="AD396" s="37" t="str">
        <f>IF(AND(V391=Y396,W391=AD391),U391,"")</f>
        <v/>
      </c>
    </row>
    <row r="397" spans="1:30" x14ac:dyDescent="0.25">
      <c r="A397" s="66"/>
      <c r="B397" s="66"/>
      <c r="C397" s="66"/>
      <c r="D397" s="78"/>
      <c r="U397" s="66"/>
      <c r="V397" s="66"/>
      <c r="W397" s="66"/>
      <c r="X397" s="78"/>
      <c r="Z397" t="s">
        <v>107</v>
      </c>
      <c r="AA397" t="s">
        <v>106</v>
      </c>
      <c r="AB397" t="s">
        <v>41</v>
      </c>
      <c r="AC397" t="s">
        <v>108</v>
      </c>
      <c r="AD397" s="30" t="s">
        <v>109</v>
      </c>
    </row>
    <row r="398" spans="1:30" x14ac:dyDescent="0.25">
      <c r="A398" s="66"/>
      <c r="B398" s="66"/>
      <c r="C398" s="66"/>
      <c r="D398" s="78"/>
      <c r="U398" s="66"/>
      <c r="V398" s="66"/>
      <c r="W398" s="66"/>
      <c r="X398" s="78"/>
      <c r="Z398" s="30"/>
    </row>
    <row r="399" spans="1:30" ht="15" customHeight="1" x14ac:dyDescent="0.25">
      <c r="A399" s="66"/>
      <c r="B399" s="66"/>
      <c r="C399" s="66"/>
      <c r="D399" s="78"/>
      <c r="F399" t="s">
        <v>107</v>
      </c>
      <c r="G399" t="s">
        <v>106</v>
      </c>
      <c r="H399" t="s">
        <v>41</v>
      </c>
      <c r="I399" t="s">
        <v>108</v>
      </c>
      <c r="J399" s="30" t="s">
        <v>109</v>
      </c>
      <c r="U399" s="66"/>
      <c r="V399" s="66"/>
      <c r="W399" s="66"/>
      <c r="X399" s="78"/>
      <c r="Z399" s="30"/>
    </row>
    <row r="400" spans="1:30" ht="15" customHeight="1" x14ac:dyDescent="0.25">
      <c r="A400" s="200" t="str">
        <f>A110</f>
        <v xml:space="preserve">RF17 </v>
      </c>
      <c r="B400" s="201" t="str">
        <f>B110</f>
        <v>Media</v>
      </c>
      <c r="C400" s="201" t="str">
        <f>C110</f>
        <v>Leve</v>
      </c>
      <c r="D400" s="202" t="str">
        <f>D110</f>
        <v>Moderado</v>
      </c>
      <c r="E400" t="s">
        <v>55</v>
      </c>
      <c r="F400" s="42" t="str">
        <f>IF(AND(B400=E400,C400=F399),A400,"")</f>
        <v/>
      </c>
      <c r="G400" s="42" t="str">
        <f>IF(AND(B400=E400,C400=G399),A400,"")</f>
        <v/>
      </c>
      <c r="H400" s="42" t="str">
        <f>IF(AND(B400=E400,C400=H399),A400,"")</f>
        <v/>
      </c>
      <c r="I400" s="42" t="str">
        <f>IF(AND(B400=E400,C400=I399),A400,"")</f>
        <v/>
      </c>
      <c r="J400" s="37" t="str">
        <f>IF(AND(B400=E400,C400=J399),A400,"")</f>
        <v/>
      </c>
      <c r="U400" s="200" t="str">
        <f>U110</f>
        <v xml:space="preserve">RF17 </v>
      </c>
      <c r="V400" s="201" t="str">
        <f>V110</f>
        <v>Muy Baja</v>
      </c>
      <c r="W400" s="205" t="str">
        <f>W110</f>
        <v>Leve</v>
      </c>
      <c r="X400" s="202" t="str">
        <f>X110</f>
        <v>Bajo</v>
      </c>
      <c r="Z400" t="s">
        <v>107</v>
      </c>
      <c r="AA400" t="s">
        <v>106</v>
      </c>
      <c r="AB400" t="s">
        <v>41</v>
      </c>
      <c r="AC400" t="s">
        <v>108</v>
      </c>
      <c r="AD400" s="30" t="s">
        <v>109</v>
      </c>
    </row>
    <row r="401" spans="1:30" ht="15" customHeight="1" x14ac:dyDescent="0.25">
      <c r="A401" s="200"/>
      <c r="B401" s="200"/>
      <c r="C401" s="200"/>
      <c r="D401" s="203"/>
      <c r="E401" t="s">
        <v>54</v>
      </c>
      <c r="F401" s="65" t="str">
        <f>IF(AND(B400=E401,C400=F399),A400,"")</f>
        <v/>
      </c>
      <c r="G401" s="65" t="str">
        <f>IF(AND(B400=E401,C400=G399),A400,"")</f>
        <v/>
      </c>
      <c r="H401" s="42" t="str">
        <f>IF(AND(B400=E401,C400=H399),A400,"")</f>
        <v/>
      </c>
      <c r="I401" s="42" t="str">
        <f>IF(AND(B400=E401,C400=I399),A400,"")</f>
        <v/>
      </c>
      <c r="J401" s="37" t="str">
        <f>IF(AND(B400=E401,C400=J399),A400,"")</f>
        <v/>
      </c>
      <c r="U401" s="200"/>
      <c r="V401" s="200"/>
      <c r="W401" s="200"/>
      <c r="X401" s="203"/>
      <c r="Y401" t="s">
        <v>55</v>
      </c>
      <c r="Z401" s="42" t="str">
        <f>IF(AND(V400=Y401,W400=Z400),U400,"")</f>
        <v/>
      </c>
      <c r="AA401" s="42" t="str">
        <f>IF(AND(V400=Y401,W400=AA400),U400,"")</f>
        <v/>
      </c>
      <c r="AB401" s="42" t="str">
        <f>IF(AND(V400=Y401,W400=AB400),U400,"")</f>
        <v/>
      </c>
      <c r="AC401" s="42" t="str">
        <f>IF(AND(V400=Y401,W400=AC400),U400,"")</f>
        <v/>
      </c>
      <c r="AD401" s="37" t="str">
        <f>IF(AND(V400=Y401,W400=AD400),U400,"")</f>
        <v/>
      </c>
    </row>
    <row r="402" spans="1:30" x14ac:dyDescent="0.25">
      <c r="A402" s="200"/>
      <c r="B402" s="200"/>
      <c r="C402" s="200"/>
      <c r="D402" s="204"/>
      <c r="E402" t="s">
        <v>53</v>
      </c>
      <c r="F402" s="65" t="str">
        <f>IF(AND(B400=E402,C400=F399),A400,"")</f>
        <v xml:space="preserve">RF17 </v>
      </c>
      <c r="G402" s="65" t="str">
        <f>IF(AND(B400=E402,C400=G399),A400,"")</f>
        <v/>
      </c>
      <c r="H402" s="65" t="str">
        <f>IF(AND(B400=E402,C400=H399),A400,"")</f>
        <v/>
      </c>
      <c r="I402" s="42" t="str">
        <f>IF(AND(B400=E402,C400=I399),A400,"")</f>
        <v/>
      </c>
      <c r="J402" s="37" t="str">
        <f>IF(AND(B400=E402,C400=J399),A400,"")</f>
        <v/>
      </c>
      <c r="U402" s="200"/>
      <c r="V402" s="200"/>
      <c r="W402" s="200"/>
      <c r="X402" s="204"/>
      <c r="Y402" t="s">
        <v>54</v>
      </c>
      <c r="Z402" s="65" t="str">
        <f>IF(AND(V400=Y402,W400=Z400),U400,"")</f>
        <v/>
      </c>
      <c r="AA402" s="65" t="str">
        <f>IF(AND(V400=Y402,W400=AA400),U400,"")</f>
        <v/>
      </c>
      <c r="AB402" s="42" t="str">
        <f>IF(AND(V400=Y402,W400=AB400),U400,"")</f>
        <v/>
      </c>
      <c r="AC402" s="42" t="str">
        <f>IF(AND(V400=Y402,W400=AC400),U400,"")</f>
        <v/>
      </c>
      <c r="AD402" s="37" t="str">
        <f>IF(AND(V400=Y402,W400=AD400),U400,"")</f>
        <v/>
      </c>
    </row>
    <row r="403" spans="1:30" x14ac:dyDescent="0.25">
      <c r="A403" s="66"/>
      <c r="B403" s="66"/>
      <c r="C403" s="66"/>
      <c r="D403" s="78"/>
      <c r="E403" t="s">
        <v>52</v>
      </c>
      <c r="F403" s="41" t="str">
        <f>IF(AND(B400=E403,C400=F399),A400,"")</f>
        <v/>
      </c>
      <c r="G403" s="65" t="str">
        <f>IF(AND(B400=E403,C400=G399),A400,"")</f>
        <v/>
      </c>
      <c r="H403" s="65" t="str">
        <f>IF(AND(B400=E403,C400=H399),A400,"")</f>
        <v/>
      </c>
      <c r="I403" s="42" t="str">
        <f>IF(AND(B400=E403,C400=I399),A400,"")</f>
        <v/>
      </c>
      <c r="J403" s="37" t="str">
        <f>IF(AND(B400=E403,C400=J399),A400,"")</f>
        <v/>
      </c>
      <c r="U403" s="66"/>
      <c r="V403" s="66"/>
      <c r="W403" s="66"/>
      <c r="X403" s="78"/>
      <c r="Y403" t="s">
        <v>53</v>
      </c>
      <c r="Z403" s="65" t="str">
        <f>IF(AND(V400=Y403,W400=Z400),U400,"")</f>
        <v/>
      </c>
      <c r="AA403" s="65" t="str">
        <f>IF(AND(V400=Y403,W400=AA400),U400,"")</f>
        <v/>
      </c>
      <c r="AB403" s="65" t="str">
        <f>IF(AND(V400=Y403,W400=AB400),U400,"")</f>
        <v/>
      </c>
      <c r="AC403" s="42" t="str">
        <f>IF(AND(V400=Y403,W400=AC400),U400,"")</f>
        <v/>
      </c>
      <c r="AD403" s="37" t="str">
        <f>IF(AND(V400=Y403,W400=AD400),U400,"")</f>
        <v/>
      </c>
    </row>
    <row r="404" spans="1:30" x14ac:dyDescent="0.25">
      <c r="A404" s="66"/>
      <c r="B404" s="66"/>
      <c r="C404" s="66"/>
      <c r="D404" s="78"/>
      <c r="E404" t="s">
        <v>51</v>
      </c>
      <c r="F404" s="41" t="str">
        <f>IF(AND(B400=E404,C400=F399),A400,"")</f>
        <v/>
      </c>
      <c r="G404" s="41" t="str">
        <f>IF(AND(B400=E404,C400=G399),A400,"")</f>
        <v/>
      </c>
      <c r="H404" s="65" t="str">
        <f>IF(AND(B400=E404,C400=H399),A400,"")</f>
        <v/>
      </c>
      <c r="I404" s="42" t="str">
        <f>IF(AND(B400=E404,C400=I399),A400,"")</f>
        <v/>
      </c>
      <c r="J404" s="37" t="str">
        <f>IF(AND(B400=E404,C400=J399),A400,"")</f>
        <v/>
      </c>
      <c r="U404" s="66"/>
      <c r="V404" s="66"/>
      <c r="W404" s="66"/>
      <c r="X404" s="78"/>
      <c r="Y404" t="s">
        <v>52</v>
      </c>
      <c r="Z404" s="41" t="str">
        <f>IF(AND(V400=Y404,W400=Z400),U400,"")</f>
        <v/>
      </c>
      <c r="AA404" s="65" t="str">
        <f>IF(AND(V400=Y404,W400=AA$382),U400,"")</f>
        <v/>
      </c>
      <c r="AB404" s="65" t="str">
        <f>IF(AND(V400=Y404,W400=AB400),U400,"")</f>
        <v/>
      </c>
      <c r="AC404" s="42" t="str">
        <f>IF(AND(V400=Y404,W400=AC400),U400,"")</f>
        <v/>
      </c>
      <c r="AD404" s="37" t="str">
        <f>IF(AND(V400=Y404,W400=AD400),U400,"")</f>
        <v/>
      </c>
    </row>
    <row r="405" spans="1:30" x14ac:dyDescent="0.25">
      <c r="A405" s="66"/>
      <c r="B405" s="66"/>
      <c r="C405" s="66"/>
      <c r="D405" s="78"/>
      <c r="F405" t="s">
        <v>107</v>
      </c>
      <c r="G405" t="s">
        <v>106</v>
      </c>
      <c r="H405" t="s">
        <v>41</v>
      </c>
      <c r="I405" t="s">
        <v>108</v>
      </c>
      <c r="J405" s="30" t="s">
        <v>109</v>
      </c>
      <c r="U405" s="66"/>
      <c r="V405" s="66"/>
      <c r="W405" s="66"/>
      <c r="X405" s="78"/>
      <c r="Y405" t="s">
        <v>51</v>
      </c>
      <c r="Z405" s="41" t="str">
        <f>IF(AND(V400=Y405,W400=Z400),U400,"")</f>
        <v xml:space="preserve">RF17 </v>
      </c>
      <c r="AA405" s="41" t="str">
        <f>IF(AND(V400=Y405,W400=AA400),U400,"")</f>
        <v/>
      </c>
      <c r="AB405" s="65" t="str">
        <f>IF(AND(V400=Y405,W400=AB400),U400,"")</f>
        <v/>
      </c>
      <c r="AC405" s="42" t="str">
        <f>IF(AND(V400=Y405,W400=AC400),U400,"")</f>
        <v/>
      </c>
      <c r="AD405" s="37" t="str">
        <f>IF(AND(V400=Y405,W400=AD400),U400,"")</f>
        <v/>
      </c>
    </row>
    <row r="406" spans="1:30" x14ac:dyDescent="0.25">
      <c r="A406" s="66"/>
      <c r="B406" s="66"/>
      <c r="C406" s="66"/>
      <c r="D406" s="78"/>
      <c r="U406" s="66"/>
      <c r="V406" s="66"/>
      <c r="W406" s="66"/>
      <c r="X406" s="78"/>
      <c r="Z406" t="s">
        <v>107</v>
      </c>
      <c r="AA406" t="s">
        <v>106</v>
      </c>
      <c r="AB406" t="s">
        <v>41</v>
      </c>
      <c r="AC406" t="s">
        <v>108</v>
      </c>
      <c r="AD406" s="30" t="s">
        <v>109</v>
      </c>
    </row>
    <row r="407" spans="1:30" x14ac:dyDescent="0.25">
      <c r="A407" s="66"/>
      <c r="B407" s="66"/>
      <c r="C407" s="66"/>
      <c r="D407" s="78"/>
      <c r="U407" s="66"/>
      <c r="V407" s="66"/>
      <c r="W407" s="66"/>
      <c r="X407" s="78"/>
      <c r="Z407" s="30"/>
    </row>
    <row r="408" spans="1:30" ht="15" customHeight="1" x14ac:dyDescent="0.25">
      <c r="A408" s="66"/>
      <c r="B408" s="66"/>
      <c r="C408" s="66"/>
      <c r="D408" s="78"/>
      <c r="F408" t="s">
        <v>107</v>
      </c>
      <c r="G408" t="s">
        <v>106</v>
      </c>
      <c r="H408" t="s">
        <v>41</v>
      </c>
      <c r="I408" t="s">
        <v>108</v>
      </c>
      <c r="J408" s="30" t="s">
        <v>109</v>
      </c>
      <c r="U408" s="66"/>
      <c r="V408" s="66"/>
      <c r="W408" s="66"/>
      <c r="X408" s="78"/>
      <c r="Z408" s="30"/>
    </row>
    <row r="409" spans="1:30" ht="15" customHeight="1" x14ac:dyDescent="0.25">
      <c r="A409" s="200">
        <f>A113</f>
        <v>0</v>
      </c>
      <c r="B409" s="201" t="str">
        <f>B113</f>
        <v/>
      </c>
      <c r="C409" s="201" t="str">
        <f>C113</f>
        <v/>
      </c>
      <c r="D409" s="202" t="e">
        <f>D113</f>
        <v>#N/A</v>
      </c>
      <c r="E409" t="s">
        <v>55</v>
      </c>
      <c r="F409" s="42" t="str">
        <f>IF(AND(B409=E409,C409=F408),A409,"")</f>
        <v/>
      </c>
      <c r="G409" s="42" t="str">
        <f>IF(AND(B409=E409,C409=G408),A409,"")</f>
        <v/>
      </c>
      <c r="H409" s="42" t="str">
        <f>IF(AND(B409=E409,C409=H408),A409,"")</f>
        <v/>
      </c>
      <c r="I409" s="42" t="str">
        <f>IF(AND(B409=E409,C409=I408),A409,"")</f>
        <v/>
      </c>
      <c r="J409" s="37" t="str">
        <f>IF(AND(B409=E409,C409=J408),A409,"")</f>
        <v/>
      </c>
      <c r="U409" s="200">
        <f>U113</f>
        <v>0</v>
      </c>
      <c r="V409" s="201" t="str">
        <f>V113</f>
        <v/>
      </c>
      <c r="W409" s="205" t="str">
        <f>W113</f>
        <v/>
      </c>
      <c r="X409" s="202" t="e">
        <f>X113</f>
        <v>#N/A</v>
      </c>
      <c r="Z409" t="s">
        <v>107</v>
      </c>
      <c r="AA409" t="s">
        <v>106</v>
      </c>
      <c r="AB409" t="s">
        <v>41</v>
      </c>
      <c r="AC409" t="s">
        <v>108</v>
      </c>
      <c r="AD409" s="30" t="s">
        <v>109</v>
      </c>
    </row>
    <row r="410" spans="1:30" ht="15" customHeight="1" x14ac:dyDescent="0.25">
      <c r="A410" s="200"/>
      <c r="B410" s="200"/>
      <c r="C410" s="200"/>
      <c r="D410" s="203"/>
      <c r="E410" t="s">
        <v>54</v>
      </c>
      <c r="F410" s="65" t="str">
        <f>IF(AND(B409=E410,C409=F408),A409,"")</f>
        <v/>
      </c>
      <c r="G410" s="65" t="str">
        <f>IF(AND(B409=E410,C409=G408),A409,"")</f>
        <v/>
      </c>
      <c r="H410" s="42" t="str">
        <f>IF(AND(B409=E410,C409=H408),A409,"")</f>
        <v/>
      </c>
      <c r="I410" s="42" t="str">
        <f>IF(AND(B409=E410,C409=I408),A409,"")</f>
        <v/>
      </c>
      <c r="J410" s="37" t="str">
        <f>IF(AND(B409=E410,C409=J408),A409,"")</f>
        <v/>
      </c>
      <c r="U410" s="200"/>
      <c r="V410" s="200"/>
      <c r="W410" s="200"/>
      <c r="X410" s="203"/>
      <c r="Y410" t="s">
        <v>55</v>
      </c>
      <c r="Z410" s="42" t="str">
        <f>IF(AND(V409=Y410,W409=Z409),U409,"")</f>
        <v/>
      </c>
      <c r="AA410" s="42" t="str">
        <f>IF(AND(V409=Y410,W409=AA409),U409,"")</f>
        <v/>
      </c>
      <c r="AB410" s="42" t="str">
        <f>IF(AND(V409=Y410,W409=AB409),U409,"")</f>
        <v/>
      </c>
      <c r="AC410" s="42" t="str">
        <f>IF(AND(V409=Y410,W409=AC409),U409,"")</f>
        <v/>
      </c>
      <c r="AD410" s="37" t="str">
        <f>IF(AND(V409=Y410,W409=AD409),U409,"")</f>
        <v/>
      </c>
    </row>
    <row r="411" spans="1:30" x14ac:dyDescent="0.25">
      <c r="A411" s="200"/>
      <c r="B411" s="200"/>
      <c r="C411" s="200"/>
      <c r="D411" s="204"/>
      <c r="E411" t="s">
        <v>53</v>
      </c>
      <c r="F411" s="65" t="str">
        <f>IF(AND(B409=E411,C409=F408),A409,"")</f>
        <v/>
      </c>
      <c r="G411" s="65" t="str">
        <f>IF(AND(B409=E411,C409=G408),A409,"")</f>
        <v/>
      </c>
      <c r="H411" s="65" t="str">
        <f>IF(AND(B409=E411,C409=H408),A409,"")</f>
        <v/>
      </c>
      <c r="I411" s="42" t="str">
        <f>IF(AND(B409=E411,C409=I408),A409,"")</f>
        <v/>
      </c>
      <c r="J411" s="37" t="str">
        <f>IF(AND(B409=E411,C409=J408),A409,"")</f>
        <v/>
      </c>
      <c r="U411" s="200"/>
      <c r="V411" s="200"/>
      <c r="W411" s="200"/>
      <c r="X411" s="204"/>
      <c r="Y411" t="s">
        <v>54</v>
      </c>
      <c r="Z411" s="65" t="str">
        <f>IF(AND(V409=Y411,W409=Z409),U409,"")</f>
        <v/>
      </c>
      <c r="AA411" s="65" t="str">
        <f>IF(AND(V409=Y411,W409=AA409),U409,"")</f>
        <v/>
      </c>
      <c r="AB411" s="42" t="str">
        <f>IF(AND(V409=Y411,W409=AB409),U409,"")</f>
        <v/>
      </c>
      <c r="AC411" s="42" t="str">
        <f>IF(AND(V409=Y411,W409=AC409),U409,"")</f>
        <v/>
      </c>
      <c r="AD411" s="37" t="str">
        <f>IF(AND(V409=Y411,W409=AD409),U409,"")</f>
        <v/>
      </c>
    </row>
    <row r="412" spans="1:30" x14ac:dyDescent="0.25">
      <c r="A412" s="66"/>
      <c r="B412" s="66"/>
      <c r="C412" s="66"/>
      <c r="D412" s="78"/>
      <c r="E412" t="s">
        <v>52</v>
      </c>
      <c r="F412" s="41" t="str">
        <f>IF(AND(B409=E412,C409=F408),A409,"")</f>
        <v/>
      </c>
      <c r="G412" s="65" t="str">
        <f>IF(AND(B409=E412,C409=G408),A409,"")</f>
        <v/>
      </c>
      <c r="H412" s="65" t="str">
        <f>IF(AND(B409=E412,C409=H408),A409,"")</f>
        <v/>
      </c>
      <c r="I412" s="42" t="str">
        <f>IF(AND(B409=E412,C409=I408),A409,"")</f>
        <v/>
      </c>
      <c r="J412" s="37" t="str">
        <f>IF(AND(B409=E412,C409=J408),A409,"")</f>
        <v/>
      </c>
      <c r="U412" s="66"/>
      <c r="V412" s="66"/>
      <c r="W412" s="66"/>
      <c r="X412" s="78"/>
      <c r="Y412" t="s">
        <v>53</v>
      </c>
      <c r="Z412" s="65" t="str">
        <f>IF(AND(V409=Y412,W409=Z409),U409,"")</f>
        <v/>
      </c>
      <c r="AA412" s="65" t="str">
        <f>IF(AND(V409=Y412,W409=AA409),U409,"")</f>
        <v/>
      </c>
      <c r="AB412" s="65" t="str">
        <f>IF(AND(V409=Y412,W409=AB409),U409,"")</f>
        <v/>
      </c>
      <c r="AC412" s="42" t="str">
        <f>IF(AND(V409=Y412,W409=AC409),U409,"")</f>
        <v/>
      </c>
      <c r="AD412" s="37" t="str">
        <f>IF(AND(V409=Y412,W409=AD409),U409,"")</f>
        <v/>
      </c>
    </row>
    <row r="413" spans="1:30" x14ac:dyDescent="0.25">
      <c r="A413" s="66"/>
      <c r="B413" s="66"/>
      <c r="C413" s="66"/>
      <c r="D413" s="78"/>
      <c r="E413" t="s">
        <v>51</v>
      </c>
      <c r="F413" s="41" t="str">
        <f>IF(AND(B409=E413,C409=F408),A409,"")</f>
        <v/>
      </c>
      <c r="G413" s="41" t="str">
        <f>IF(AND(B409=E413,C409=G408),A409,"")</f>
        <v/>
      </c>
      <c r="H413" s="65" t="str">
        <f>IF(AND(B409=E413,C409=H408),A409,"")</f>
        <v/>
      </c>
      <c r="I413" s="42" t="str">
        <f>IF(AND(B409=E413,C409=I408),A409,"")</f>
        <v/>
      </c>
      <c r="J413" s="37" t="str">
        <f>IF(AND(B409=E413,C409=J408),A409,"")</f>
        <v/>
      </c>
      <c r="U413" s="66"/>
      <c r="V413" s="66"/>
      <c r="W413" s="66"/>
      <c r="X413" s="78"/>
      <c r="Y413" t="s">
        <v>52</v>
      </c>
      <c r="Z413" s="41" t="str">
        <f>IF(AND(V409=Y413,W409=Z409),U409,"")</f>
        <v/>
      </c>
      <c r="AA413" s="65" t="str">
        <f>IF(AND(V409=Y413,W409=AA$382),U409,"")</f>
        <v/>
      </c>
      <c r="AB413" s="65" t="str">
        <f>IF(AND(V409=Y413,W409=AB409),U409,"")</f>
        <v/>
      </c>
      <c r="AC413" s="42" t="str">
        <f>IF(AND(V409=Y413,W409=AC409),U409,"")</f>
        <v/>
      </c>
      <c r="AD413" s="37" t="str">
        <f>IF(AND(V409=Y413,W409=AD409),U409,"")</f>
        <v/>
      </c>
    </row>
    <row r="414" spans="1:30" x14ac:dyDescent="0.25">
      <c r="A414" s="66"/>
      <c r="B414" s="66"/>
      <c r="C414" s="66"/>
      <c r="D414" s="78"/>
      <c r="F414" t="s">
        <v>107</v>
      </c>
      <c r="G414" t="s">
        <v>106</v>
      </c>
      <c r="H414" t="s">
        <v>41</v>
      </c>
      <c r="I414" t="s">
        <v>108</v>
      </c>
      <c r="J414" s="30" t="s">
        <v>109</v>
      </c>
      <c r="U414" s="66"/>
      <c r="V414" s="66"/>
      <c r="W414" s="66"/>
      <c r="X414" s="78"/>
      <c r="Y414" t="s">
        <v>51</v>
      </c>
      <c r="Z414" s="41" t="str">
        <f>IF(AND(V409=Y414,W409=Z409),U409,"")</f>
        <v/>
      </c>
      <c r="AA414" s="41" t="str">
        <f>IF(AND(V409=Y414,W409=AA409),U409,"")</f>
        <v/>
      </c>
      <c r="AB414" s="65" t="str">
        <f>IF(AND(V409=Y414,W409=AB409),U409,"")</f>
        <v/>
      </c>
      <c r="AC414" s="42" t="str">
        <f>IF(AND(V409=Y414,W409=AC409),U409,"")</f>
        <v/>
      </c>
      <c r="AD414" s="37" t="str">
        <f>IF(AND(V409=Y414,W409=AD409),U409,"")</f>
        <v/>
      </c>
    </row>
    <row r="415" spans="1:30" x14ac:dyDescent="0.25">
      <c r="A415" s="66"/>
      <c r="B415" s="66"/>
      <c r="C415" s="66"/>
      <c r="D415" s="78"/>
      <c r="U415" s="66"/>
      <c r="V415" s="66"/>
      <c r="W415" s="66"/>
      <c r="X415" s="78"/>
      <c r="Z415" t="s">
        <v>107</v>
      </c>
      <c r="AA415" t="s">
        <v>106</v>
      </c>
      <c r="AB415" t="s">
        <v>41</v>
      </c>
      <c r="AC415" t="s">
        <v>108</v>
      </c>
      <c r="AD415" s="30" t="s">
        <v>109</v>
      </c>
    </row>
    <row r="416" spans="1:30" x14ac:dyDescent="0.25">
      <c r="A416" s="66"/>
      <c r="B416" s="66"/>
      <c r="C416" s="66"/>
      <c r="D416" s="78"/>
      <c r="U416" s="66"/>
      <c r="V416" s="66"/>
      <c r="W416" s="66"/>
      <c r="X416" s="78"/>
      <c r="Z416" s="30"/>
    </row>
    <row r="417" spans="1:30" ht="15" customHeight="1" x14ac:dyDescent="0.25">
      <c r="A417" s="66"/>
      <c r="B417" s="66"/>
      <c r="C417" s="66"/>
      <c r="D417" s="78"/>
      <c r="F417" t="s">
        <v>107</v>
      </c>
      <c r="G417" t="s">
        <v>106</v>
      </c>
      <c r="H417" t="s">
        <v>41</v>
      </c>
      <c r="I417" t="s">
        <v>108</v>
      </c>
      <c r="J417" s="30" t="s">
        <v>109</v>
      </c>
      <c r="U417" s="66"/>
      <c r="V417" s="66"/>
      <c r="W417" s="66"/>
      <c r="X417" s="78"/>
      <c r="Z417" s="30"/>
    </row>
    <row r="418" spans="1:30" ht="15" customHeight="1" x14ac:dyDescent="0.25">
      <c r="A418" s="200">
        <f>A116</f>
        <v>0</v>
      </c>
      <c r="B418" s="201" t="str">
        <f>B116</f>
        <v/>
      </c>
      <c r="C418" s="201" t="str">
        <f>C116</f>
        <v/>
      </c>
      <c r="D418" s="202" t="e">
        <f>D116</f>
        <v>#N/A</v>
      </c>
      <c r="E418" t="s">
        <v>55</v>
      </c>
      <c r="F418" s="42" t="str">
        <f>IF(AND(B418=E418,C418=F417),A418,"")</f>
        <v/>
      </c>
      <c r="G418" s="42" t="str">
        <f>IF(AND(B418=E418,C418=G417),A418,"")</f>
        <v/>
      </c>
      <c r="H418" s="42" t="str">
        <f>IF(AND(B418=E418,C418=H417),A418,"")</f>
        <v/>
      </c>
      <c r="I418" s="42" t="str">
        <f>IF(AND(B418=E418,C418=I417),A418,"")</f>
        <v/>
      </c>
      <c r="J418" s="37" t="str">
        <f>IF(AND(B418=E418,C418=J417),A418,"")</f>
        <v/>
      </c>
      <c r="U418" s="200">
        <f>U116</f>
        <v>0</v>
      </c>
      <c r="V418" s="201" t="str">
        <f>V116</f>
        <v/>
      </c>
      <c r="W418" s="205" t="str">
        <f>W116</f>
        <v/>
      </c>
      <c r="X418" s="202" t="e">
        <f>X116</f>
        <v>#N/A</v>
      </c>
      <c r="Z418" t="s">
        <v>107</v>
      </c>
      <c r="AA418" t="s">
        <v>106</v>
      </c>
      <c r="AB418" t="s">
        <v>41</v>
      </c>
      <c r="AC418" t="s">
        <v>108</v>
      </c>
      <c r="AD418" s="30" t="s">
        <v>109</v>
      </c>
    </row>
    <row r="419" spans="1:30" ht="15" customHeight="1" x14ac:dyDescent="0.25">
      <c r="A419" s="200"/>
      <c r="B419" s="200"/>
      <c r="C419" s="200"/>
      <c r="D419" s="203"/>
      <c r="E419" t="s">
        <v>54</v>
      </c>
      <c r="F419" s="65" t="str">
        <f>IF(AND(B418=E419,C418=F417),A418,"")</f>
        <v/>
      </c>
      <c r="G419" s="65" t="str">
        <f>IF(AND(B418=E419,C418=G417),A418,"")</f>
        <v/>
      </c>
      <c r="H419" s="42" t="str">
        <f>IF(AND(B418=E419,C418=H417),A418,"")</f>
        <v/>
      </c>
      <c r="I419" s="42" t="str">
        <f>IF(AND(B418=E419,C418=I417),A418,"")</f>
        <v/>
      </c>
      <c r="J419" s="37" t="str">
        <f>IF(AND(B418=E419,C418=J417),A418,"")</f>
        <v/>
      </c>
      <c r="U419" s="200"/>
      <c r="V419" s="200"/>
      <c r="W419" s="200"/>
      <c r="X419" s="203"/>
      <c r="Y419" t="s">
        <v>55</v>
      </c>
      <c r="Z419" s="42" t="str">
        <f>IF(AND(V418=Y419,W418=Z418),U418,"")</f>
        <v/>
      </c>
      <c r="AA419" s="42" t="str">
        <f>IF(AND(V418=Y419,W418=AA418),U418,"")</f>
        <v/>
      </c>
      <c r="AB419" s="42" t="str">
        <f>IF(AND(V418=Y419,W418=AB418),U418,"")</f>
        <v/>
      </c>
      <c r="AC419" s="42" t="str">
        <f>IF(AND(V418=Y419,W418=AC418),U418,"")</f>
        <v/>
      </c>
      <c r="AD419" s="37" t="str">
        <f>IF(AND(V418=Y419,W418=AD418),U418,"")</f>
        <v/>
      </c>
    </row>
    <row r="420" spans="1:30" x14ac:dyDescent="0.25">
      <c r="A420" s="200"/>
      <c r="B420" s="200"/>
      <c r="C420" s="200"/>
      <c r="D420" s="204"/>
      <c r="E420" t="s">
        <v>53</v>
      </c>
      <c r="F420" s="65" t="str">
        <f>IF(AND(B418=E420,C418=F417),A418,"")</f>
        <v/>
      </c>
      <c r="G420" s="65" t="str">
        <f>IF(AND(B418=E420,C418=G417),A418,"")</f>
        <v/>
      </c>
      <c r="H420" s="65" t="str">
        <f>IF(AND(B418=E420,C418=H417),A418,"")</f>
        <v/>
      </c>
      <c r="I420" s="42" t="str">
        <f>IF(AND(B418=E420,C418=I417),A418,"")</f>
        <v/>
      </c>
      <c r="J420" s="37" t="str">
        <f>IF(AND(B418=E420,C418=J417),A418,"")</f>
        <v/>
      </c>
      <c r="U420" s="200"/>
      <c r="V420" s="200"/>
      <c r="W420" s="200"/>
      <c r="X420" s="204"/>
      <c r="Y420" t="s">
        <v>54</v>
      </c>
      <c r="Z420" s="65" t="str">
        <f>IF(AND(V418=Y420,W418=Z418),U418,"")</f>
        <v/>
      </c>
      <c r="AA420" s="65" t="str">
        <f>IF(AND(V418=Y420,W418=AA418),U418,"")</f>
        <v/>
      </c>
      <c r="AB420" s="42" t="str">
        <f>IF(AND(V418=Y420,W418=AB418),U418,"")</f>
        <v/>
      </c>
      <c r="AC420" s="42" t="str">
        <f>IF(AND(V418=Y420,W418=AC418),U418,"")</f>
        <v/>
      </c>
      <c r="AD420" s="37" t="str">
        <f>IF(AND(V418=Y420,W418=AD418),U418,"")</f>
        <v/>
      </c>
    </row>
    <row r="421" spans="1:30" x14ac:dyDescent="0.25">
      <c r="A421" s="66"/>
      <c r="B421" s="66"/>
      <c r="C421" s="66"/>
      <c r="D421" s="78"/>
      <c r="E421" t="s">
        <v>52</v>
      </c>
      <c r="F421" s="41" t="str">
        <f>IF(AND(B418=E421,C418=F417),A418,"")</f>
        <v/>
      </c>
      <c r="G421" s="65" t="str">
        <f>IF(AND(B418=E421,C418=G417),A418,"")</f>
        <v/>
      </c>
      <c r="H421" s="65" t="str">
        <f>IF(AND(B418=E421,C418=H417),A418,"")</f>
        <v/>
      </c>
      <c r="I421" s="42" t="str">
        <f>IF(AND(B418=E421,C418=I417),A418,"")</f>
        <v/>
      </c>
      <c r="J421" s="37" t="str">
        <f>IF(AND(B418=E421,C418=J417),A418,"")</f>
        <v/>
      </c>
      <c r="U421" s="66"/>
      <c r="V421" s="66"/>
      <c r="W421" s="66"/>
      <c r="X421" s="78"/>
      <c r="Y421" t="s">
        <v>53</v>
      </c>
      <c r="Z421" s="65" t="str">
        <f>IF(AND(V418=Y421,W418=Z418),U418,"")</f>
        <v/>
      </c>
      <c r="AA421" s="65" t="str">
        <f>IF(AND(V418=Y421,W418=AA418),U418,"")</f>
        <v/>
      </c>
      <c r="AB421" s="65" t="str">
        <f>IF(AND(V418=Y421,W418=AB418),U418,"")</f>
        <v/>
      </c>
      <c r="AC421" s="42" t="str">
        <f>IF(AND(V418=Y421,W418=AC418),U418,"")</f>
        <v/>
      </c>
      <c r="AD421" s="37" t="str">
        <f>IF(AND(V418=Y421,W418=AD418),U418,"")</f>
        <v/>
      </c>
    </row>
    <row r="422" spans="1:30" x14ac:dyDescent="0.25">
      <c r="A422" s="66"/>
      <c r="B422" s="66"/>
      <c r="C422" s="66"/>
      <c r="D422" s="78"/>
      <c r="E422" t="s">
        <v>51</v>
      </c>
      <c r="F422" s="41" t="str">
        <f>IF(AND(B418=E422,C418=F417),A418,"")</f>
        <v/>
      </c>
      <c r="G422" s="41" t="str">
        <f>IF(AND(B418=E422,C418=G417),A418,"")</f>
        <v/>
      </c>
      <c r="H422" s="65" t="str">
        <f>IF(AND(B418=E422,C418=H417),A418,"")</f>
        <v/>
      </c>
      <c r="I422" s="42" t="str">
        <f>IF(AND(B418=E422,C418=I417),A418,"")</f>
        <v/>
      </c>
      <c r="J422" s="37" t="str">
        <f>IF(AND(B418=E422,C418=J417),A418,"")</f>
        <v/>
      </c>
      <c r="U422" s="66"/>
      <c r="V422" s="66"/>
      <c r="W422" s="66"/>
      <c r="X422" s="78"/>
      <c r="Y422" t="s">
        <v>52</v>
      </c>
      <c r="Z422" s="41" t="str">
        <f>IF(AND(V418=Y422,W418=Z418),U418,"")</f>
        <v/>
      </c>
      <c r="AA422" s="65" t="str">
        <f>IF(AND(V418=Y422,W418=AA$382),U418,"")</f>
        <v/>
      </c>
      <c r="AB422" s="65" t="str">
        <f>IF(AND(V418=Y422,W418=AB418),U418,"")</f>
        <v/>
      </c>
      <c r="AC422" s="42" t="str">
        <f>IF(AND(V418=Y422,W418=AC418),U418,"")</f>
        <v/>
      </c>
      <c r="AD422" s="37" t="str">
        <f>IF(AND(V418=Y422,W418=AD418),U418,"")</f>
        <v/>
      </c>
    </row>
    <row r="423" spans="1:30" x14ac:dyDescent="0.25">
      <c r="A423" s="66"/>
      <c r="B423" s="66"/>
      <c r="C423" s="66"/>
      <c r="D423" s="78"/>
      <c r="F423" t="s">
        <v>107</v>
      </c>
      <c r="G423" t="s">
        <v>106</v>
      </c>
      <c r="H423" t="s">
        <v>41</v>
      </c>
      <c r="I423" t="s">
        <v>108</v>
      </c>
      <c r="J423" s="30" t="s">
        <v>109</v>
      </c>
      <c r="U423" s="66"/>
      <c r="V423" s="66"/>
      <c r="W423" s="66"/>
      <c r="X423" s="78"/>
      <c r="Y423" t="s">
        <v>51</v>
      </c>
      <c r="Z423" s="41" t="str">
        <f>IF(AND(V418=Y423,W418=Z418),U418,"")</f>
        <v/>
      </c>
      <c r="AA423" s="41" t="str">
        <f>IF(AND(V418=Y423,W418=AA418),U418,"")</f>
        <v/>
      </c>
      <c r="AB423" s="65" t="str">
        <f>IF(AND(V418=Y423,W418=AB418),U418,"")</f>
        <v/>
      </c>
      <c r="AC423" s="42" t="str">
        <f>IF(AND(V418=Y423,W418=AC418),U418,"")</f>
        <v/>
      </c>
      <c r="AD423" s="37" t="str">
        <f>IF(AND(V418=Y423,W418=AD418),U418,"")</f>
        <v/>
      </c>
    </row>
    <row r="424" spans="1:30" x14ac:dyDescent="0.25">
      <c r="A424" s="66"/>
      <c r="B424" s="66"/>
      <c r="C424" s="66"/>
      <c r="D424" s="78"/>
      <c r="U424" s="66"/>
      <c r="V424" s="66"/>
      <c r="W424" s="66"/>
      <c r="X424" s="78"/>
      <c r="Z424" t="s">
        <v>107</v>
      </c>
      <c r="AA424" t="s">
        <v>106</v>
      </c>
      <c r="AB424" t="s">
        <v>41</v>
      </c>
      <c r="AC424" t="s">
        <v>108</v>
      </c>
      <c r="AD424" s="30" t="s">
        <v>109</v>
      </c>
    </row>
    <row r="425" spans="1:30" x14ac:dyDescent="0.25">
      <c r="A425" s="66"/>
      <c r="B425" s="66"/>
      <c r="C425" s="66"/>
      <c r="D425" s="78"/>
      <c r="U425" s="66"/>
      <c r="V425" s="66"/>
      <c r="W425" s="66"/>
      <c r="X425" s="78"/>
      <c r="Z425" s="30"/>
    </row>
    <row r="426" spans="1:30" ht="15" customHeight="1" x14ac:dyDescent="0.25">
      <c r="A426" s="66"/>
      <c r="B426" s="66"/>
      <c r="C426" s="66"/>
      <c r="D426" s="78"/>
      <c r="F426" t="s">
        <v>107</v>
      </c>
      <c r="G426" t="s">
        <v>106</v>
      </c>
      <c r="H426" t="s">
        <v>41</v>
      </c>
      <c r="I426" t="s">
        <v>108</v>
      </c>
      <c r="J426" s="30" t="s">
        <v>109</v>
      </c>
      <c r="U426" s="66"/>
      <c r="V426" s="66"/>
      <c r="W426" s="66"/>
      <c r="X426" s="78"/>
      <c r="Z426" s="30"/>
    </row>
    <row r="427" spans="1:30" ht="15" customHeight="1" x14ac:dyDescent="0.25">
      <c r="A427" s="200">
        <f>A119</f>
        <v>0</v>
      </c>
      <c r="B427" s="201" t="str">
        <f>B119</f>
        <v/>
      </c>
      <c r="C427" s="201" t="str">
        <f>C119</f>
        <v/>
      </c>
      <c r="D427" s="202" t="e">
        <f>D119</f>
        <v>#N/A</v>
      </c>
      <c r="E427" t="s">
        <v>55</v>
      </c>
      <c r="F427" s="42" t="str">
        <f>IF(AND(B427=E427,C427=F426),A427,"")</f>
        <v/>
      </c>
      <c r="G427" s="42" t="str">
        <f>IF(AND(B427=E427,C427=G426),A427,"")</f>
        <v/>
      </c>
      <c r="H427" s="42" t="str">
        <f>IF(AND(B427=E427,C427=H426),A427,"")</f>
        <v/>
      </c>
      <c r="I427" s="42" t="str">
        <f>IF(AND(B427=E427,C427=I426),A427,"")</f>
        <v/>
      </c>
      <c r="J427" s="37" t="str">
        <f>IF(AND(B427=E427,C427=J426),A427,"")</f>
        <v/>
      </c>
      <c r="U427" s="200">
        <f>U119</f>
        <v>0</v>
      </c>
      <c r="V427" s="201" t="str">
        <f>V119</f>
        <v/>
      </c>
      <c r="W427" s="205" t="str">
        <f>W119</f>
        <v/>
      </c>
      <c r="X427" s="202" t="e">
        <f>X119</f>
        <v>#N/A</v>
      </c>
      <c r="Z427" t="s">
        <v>107</v>
      </c>
      <c r="AA427" t="s">
        <v>106</v>
      </c>
      <c r="AB427" t="s">
        <v>41</v>
      </c>
      <c r="AC427" t="s">
        <v>108</v>
      </c>
      <c r="AD427" s="30" t="s">
        <v>109</v>
      </c>
    </row>
    <row r="428" spans="1:30" ht="15" customHeight="1" x14ac:dyDescent="0.25">
      <c r="A428" s="200"/>
      <c r="B428" s="200"/>
      <c r="C428" s="200"/>
      <c r="D428" s="203"/>
      <c r="E428" t="s">
        <v>54</v>
      </c>
      <c r="F428" s="65" t="str">
        <f>IF(AND(B427=E428,C427=F426),A427,"")</f>
        <v/>
      </c>
      <c r="G428" s="65" t="str">
        <f>IF(AND(B427=E428,C427=G426),A427,"")</f>
        <v/>
      </c>
      <c r="H428" s="42" t="str">
        <f>IF(AND(B427=E428,C427=H426),A427,"")</f>
        <v/>
      </c>
      <c r="I428" s="42" t="str">
        <f>IF(AND(B427=E428,C427=I426),A427,"")</f>
        <v/>
      </c>
      <c r="J428" s="37" t="str">
        <f>IF(AND(B427=E428,C427=J426),A427,"")</f>
        <v/>
      </c>
      <c r="U428" s="200"/>
      <c r="V428" s="200"/>
      <c r="W428" s="200"/>
      <c r="X428" s="203"/>
      <c r="Y428" t="s">
        <v>55</v>
      </c>
      <c r="Z428" s="42" t="str">
        <f>IF(AND(V427=Y428,W427=Z427),U427,"")</f>
        <v/>
      </c>
      <c r="AA428" s="42" t="str">
        <f>IF(AND(V427=Y428,W427=AA427),U427,"")</f>
        <v/>
      </c>
      <c r="AB428" s="42" t="str">
        <f>IF(AND(V427=Y428,W427=AB427),U427,"")</f>
        <v/>
      </c>
      <c r="AC428" s="42" t="str">
        <f>IF(AND(V427=Y428,W427=AC427),U427,"")</f>
        <v/>
      </c>
      <c r="AD428" s="37" t="str">
        <f>IF(AND(V427=Y428,W427=AD427),U427,"")</f>
        <v/>
      </c>
    </row>
    <row r="429" spans="1:30" x14ac:dyDescent="0.25">
      <c r="A429" s="200"/>
      <c r="B429" s="200"/>
      <c r="C429" s="200"/>
      <c r="D429" s="204"/>
      <c r="E429" t="s">
        <v>53</v>
      </c>
      <c r="F429" s="65" t="str">
        <f>IF(AND(B427=E429,C427=F426),A427,"")</f>
        <v/>
      </c>
      <c r="G429" s="65" t="str">
        <f>IF(AND(B427=E429,C427=G426),A427,"")</f>
        <v/>
      </c>
      <c r="H429" s="65" t="str">
        <f>IF(AND(B427=E429,C427=H426),A427,"")</f>
        <v/>
      </c>
      <c r="I429" s="42" t="str">
        <f>IF(AND(B427=E429,C427=I426),A427,"")</f>
        <v/>
      </c>
      <c r="J429" s="37" t="str">
        <f>IF(AND(B427=E429,C427=J426),A427,"")</f>
        <v/>
      </c>
      <c r="U429" s="200"/>
      <c r="V429" s="200"/>
      <c r="W429" s="200"/>
      <c r="X429" s="204"/>
      <c r="Y429" t="s">
        <v>54</v>
      </c>
      <c r="Z429" s="65" t="str">
        <f>IF(AND(V427=Y429,W427=Z427),U427,"")</f>
        <v/>
      </c>
      <c r="AA429" s="65" t="str">
        <f>IF(AND(V427=Y429,W427=AA427),U427,"")</f>
        <v/>
      </c>
      <c r="AB429" s="42" t="str">
        <f>IF(AND(V427=Y429,W427=AB427),U427,"")</f>
        <v/>
      </c>
      <c r="AC429" s="42" t="str">
        <f>IF(AND(V427=Y429,W427=AC427),U427,"")</f>
        <v/>
      </c>
      <c r="AD429" s="37" t="str">
        <f>IF(AND(V427=Y429,W427=AD427),U427,"")</f>
        <v/>
      </c>
    </row>
    <row r="430" spans="1:30" x14ac:dyDescent="0.25">
      <c r="A430" s="66"/>
      <c r="B430" s="66"/>
      <c r="C430" s="66"/>
      <c r="D430" s="78"/>
      <c r="E430" t="s">
        <v>52</v>
      </c>
      <c r="F430" s="41" t="str">
        <f>IF(AND(B427=E430,C427=F426),A427,"")</f>
        <v/>
      </c>
      <c r="G430" s="65" t="str">
        <f>IF(AND(B427=E430,C427=G426),A427,"")</f>
        <v/>
      </c>
      <c r="H430" s="65" t="str">
        <f>IF(AND(B427=E430,C427=H426),A427,"")</f>
        <v/>
      </c>
      <c r="I430" s="42" t="str">
        <f>IF(AND(B427=E430,C427=I426),A427,"")</f>
        <v/>
      </c>
      <c r="J430" s="37" t="str">
        <f>IF(AND(B427=E430,C427=J426),A427,"")</f>
        <v/>
      </c>
      <c r="U430" s="66"/>
      <c r="V430" s="66"/>
      <c r="W430" s="66"/>
      <c r="X430" s="78"/>
      <c r="Y430" t="s">
        <v>53</v>
      </c>
      <c r="Z430" s="65" t="str">
        <f>IF(AND(V427=Y430,W427=Z427),U427,"")</f>
        <v/>
      </c>
      <c r="AA430" s="65" t="str">
        <f>IF(AND(V427=Y430,W427=AA427),U427,"")</f>
        <v/>
      </c>
      <c r="AB430" s="65" t="str">
        <f>IF(AND(V427=Y430,W427=AB427),U427,"")</f>
        <v/>
      </c>
      <c r="AC430" s="42" t="str">
        <f>IF(AND(V427=Y430,W427=AC427),U427,"")</f>
        <v/>
      </c>
      <c r="AD430" s="37" t="str">
        <f>IF(AND(V427=Y430,W427=AD427),U427,"")</f>
        <v/>
      </c>
    </row>
    <row r="431" spans="1:30" x14ac:dyDescent="0.25">
      <c r="A431" s="66"/>
      <c r="B431" s="66"/>
      <c r="C431" s="66"/>
      <c r="D431" s="78"/>
      <c r="E431" t="s">
        <v>51</v>
      </c>
      <c r="F431" s="41" t="str">
        <f>IF(AND(B427=E431,C427=F426),A427,"")</f>
        <v/>
      </c>
      <c r="G431" s="41" t="str">
        <f>IF(AND(B427=E431,C427=G426),A427,"")</f>
        <v/>
      </c>
      <c r="H431" s="65" t="str">
        <f>IF(AND(B427=E431,C427=H426),A427,"")</f>
        <v/>
      </c>
      <c r="I431" s="42" t="str">
        <f>IF(AND(B427=E431,C427=I426),A427,"")</f>
        <v/>
      </c>
      <c r="J431" s="37" t="str">
        <f>IF(AND(B427=E431,C427=J426),A427,"")</f>
        <v/>
      </c>
      <c r="U431" s="66"/>
      <c r="V431" s="66"/>
      <c r="W431" s="66"/>
      <c r="X431" s="78"/>
      <c r="Y431" t="s">
        <v>52</v>
      </c>
      <c r="Z431" s="41" t="str">
        <f>IF(AND(V427=Y431,W427=Z427),U427,"")</f>
        <v/>
      </c>
      <c r="AA431" s="65" t="str">
        <f>IF(AND(V427=Y431,W427=AA$382),U427,"")</f>
        <v/>
      </c>
      <c r="AB431" s="65" t="str">
        <f>IF(AND(V427=Y431,W427=AB427),U427,"")</f>
        <v/>
      </c>
      <c r="AC431" s="42" t="str">
        <f>IF(AND(V427=Y431,W427=AC427),U427,"")</f>
        <v/>
      </c>
      <c r="AD431" s="37" t="str">
        <f>IF(AND(V427=Y431,W427=AD427),U427,"")</f>
        <v/>
      </c>
    </row>
    <row r="432" spans="1:30" x14ac:dyDescent="0.25">
      <c r="A432" s="66"/>
      <c r="B432" s="66"/>
      <c r="C432" s="66"/>
      <c r="D432" s="78"/>
      <c r="F432" t="s">
        <v>107</v>
      </c>
      <c r="G432" t="s">
        <v>106</v>
      </c>
      <c r="H432" t="s">
        <v>41</v>
      </c>
      <c r="I432" t="s">
        <v>108</v>
      </c>
      <c r="J432" s="30" t="s">
        <v>109</v>
      </c>
      <c r="U432" s="66"/>
      <c r="V432" s="66"/>
      <c r="W432" s="66"/>
      <c r="X432" s="78"/>
      <c r="Y432" t="s">
        <v>51</v>
      </c>
      <c r="Z432" s="41" t="str">
        <f>IF(AND(V427=Y432,W427=Z427),U427,"")</f>
        <v/>
      </c>
      <c r="AA432" s="41" t="str">
        <f>IF(AND(V427=Y432,W427=AA427),U427,"")</f>
        <v/>
      </c>
      <c r="AB432" s="65" t="str">
        <f>IF(AND(V427=Y432,W427=AB427),U427,"")</f>
        <v/>
      </c>
      <c r="AC432" s="42" t="str">
        <f>IF(AND(V427=Y432,W427=AC427),U427,"")</f>
        <v/>
      </c>
      <c r="AD432" s="37" t="str">
        <f>IF(AND(V427=Y432,W427=AD427),U427,"")</f>
        <v/>
      </c>
    </row>
    <row r="433" spans="1:30" x14ac:dyDescent="0.25">
      <c r="A433" s="66"/>
      <c r="B433" s="66"/>
      <c r="C433" s="66"/>
      <c r="D433" s="78"/>
      <c r="U433" s="66"/>
      <c r="V433" s="66"/>
      <c r="W433" s="66"/>
      <c r="X433" s="78"/>
      <c r="Z433" t="s">
        <v>107</v>
      </c>
      <c r="AA433" t="s">
        <v>106</v>
      </c>
      <c r="AB433" t="s">
        <v>41</v>
      </c>
      <c r="AC433" t="s">
        <v>108</v>
      </c>
      <c r="AD433" s="30" t="s">
        <v>109</v>
      </c>
    </row>
    <row r="434" spans="1:30" x14ac:dyDescent="0.25">
      <c r="A434" s="66"/>
      <c r="B434" s="66"/>
      <c r="C434" s="66"/>
      <c r="D434" s="78"/>
      <c r="U434" s="66"/>
      <c r="V434" s="66"/>
      <c r="W434" s="66"/>
      <c r="X434" s="78"/>
      <c r="AD434" s="30"/>
    </row>
    <row r="435" spans="1:30" ht="15" customHeight="1" x14ac:dyDescent="0.25">
      <c r="A435" s="66"/>
      <c r="B435" s="66"/>
      <c r="C435" s="66"/>
      <c r="D435" s="78"/>
      <c r="F435" t="s">
        <v>107</v>
      </c>
      <c r="G435" t="s">
        <v>106</v>
      </c>
      <c r="H435" t="s">
        <v>41</v>
      </c>
      <c r="I435" t="s">
        <v>108</v>
      </c>
      <c r="J435" s="30" t="s">
        <v>109</v>
      </c>
      <c r="U435" s="66"/>
      <c r="V435" s="66"/>
      <c r="W435" s="66"/>
      <c r="X435" s="78"/>
      <c r="AD435" s="30"/>
    </row>
    <row r="436" spans="1:30" ht="15" customHeight="1" x14ac:dyDescent="0.25">
      <c r="A436" s="200">
        <f>A122</f>
        <v>0</v>
      </c>
      <c r="B436" s="201" t="str">
        <f>B122</f>
        <v/>
      </c>
      <c r="C436" s="201" t="str">
        <f>C122</f>
        <v/>
      </c>
      <c r="D436" s="202" t="e">
        <f>D122</f>
        <v>#N/A</v>
      </c>
      <c r="E436" t="s">
        <v>55</v>
      </c>
      <c r="F436" s="42" t="str">
        <f>IF(AND(B436=E436,C436=F435),A436,"")</f>
        <v/>
      </c>
      <c r="G436" s="42" t="str">
        <f>IF(AND(B436=E436,C436=G435),A436,"")</f>
        <v/>
      </c>
      <c r="H436" s="42" t="str">
        <f>IF(AND(B436=E436,C436=H435),A436,"")</f>
        <v/>
      </c>
      <c r="I436" s="42" t="str">
        <f>IF(AND(B436=E436,C436=I435),A436,"")</f>
        <v/>
      </c>
      <c r="J436" s="37" t="str">
        <f>IF(AND(B436=E436,C436=J435),A436,"")</f>
        <v/>
      </c>
      <c r="U436" s="200">
        <f>U122</f>
        <v>0</v>
      </c>
      <c r="V436" s="201" t="str">
        <f>V122</f>
        <v/>
      </c>
      <c r="W436" s="205" t="str">
        <f>W122</f>
        <v/>
      </c>
      <c r="X436" s="202" t="e">
        <f>X122</f>
        <v>#N/A</v>
      </c>
      <c r="Z436" t="s">
        <v>107</v>
      </c>
      <c r="AA436" t="s">
        <v>106</v>
      </c>
      <c r="AB436" t="s">
        <v>41</v>
      </c>
      <c r="AC436" t="s">
        <v>108</v>
      </c>
      <c r="AD436" s="30" t="s">
        <v>109</v>
      </c>
    </row>
    <row r="437" spans="1:30" ht="15" customHeight="1" x14ac:dyDescent="0.25">
      <c r="A437" s="200"/>
      <c r="B437" s="200"/>
      <c r="C437" s="200"/>
      <c r="D437" s="203"/>
      <c r="E437" t="s">
        <v>54</v>
      </c>
      <c r="F437" s="65" t="str">
        <f>IF(AND(B436=E437,C436=F435),A436,"")</f>
        <v/>
      </c>
      <c r="G437" s="65" t="str">
        <f>IF(AND(B436=E437,C436=G435),A436,"")</f>
        <v/>
      </c>
      <c r="H437" s="42" t="str">
        <f>IF(AND(B436=E437,C436=H435),A436,"")</f>
        <v/>
      </c>
      <c r="I437" s="42" t="str">
        <f>IF(AND(B436=E437,C436=I435),A436,"")</f>
        <v/>
      </c>
      <c r="J437" s="37" t="str">
        <f>IF(AND(B436=E437,C436=J435),A436,"")</f>
        <v/>
      </c>
      <c r="U437" s="200"/>
      <c r="V437" s="200"/>
      <c r="W437" s="200"/>
      <c r="X437" s="203"/>
      <c r="Y437" t="s">
        <v>55</v>
      </c>
      <c r="Z437" s="42" t="str">
        <f>IF(AND(V436=Y437,W436=Z436),U436,"")</f>
        <v/>
      </c>
      <c r="AA437" s="42" t="str">
        <f>IF(AND(V436=Y437,W436=AA436),U436,"")</f>
        <v/>
      </c>
      <c r="AB437" s="42" t="str">
        <f>IF(AND(V436=Y437,W436=AB436),U436,"")</f>
        <v/>
      </c>
      <c r="AC437" s="42" t="str">
        <f>IF(AND(V436=Y437,W436=AC436),U436,"")</f>
        <v/>
      </c>
      <c r="AD437" s="37" t="str">
        <f>IF(AND(V436=Y437,W436=AD436),U436,"")</f>
        <v/>
      </c>
    </row>
    <row r="438" spans="1:30" x14ac:dyDescent="0.25">
      <c r="A438" s="200"/>
      <c r="B438" s="200"/>
      <c r="C438" s="200"/>
      <c r="D438" s="204"/>
      <c r="E438" t="s">
        <v>53</v>
      </c>
      <c r="F438" s="65" t="str">
        <f>IF(AND(B436=E438,C436=F435),A436,"")</f>
        <v/>
      </c>
      <c r="G438" s="65" t="str">
        <f>IF(AND(B436=E438,C436=G435),A436,"")</f>
        <v/>
      </c>
      <c r="H438" s="65" t="str">
        <f>IF(AND(B436=E438,C436=H435),A436,"")</f>
        <v/>
      </c>
      <c r="I438" s="42" t="str">
        <f>IF(AND(B436=E438,C436=I435),A436,"")</f>
        <v/>
      </c>
      <c r="J438" s="37" t="str">
        <f>IF(AND(B436=E438,C436=J435),A436,"")</f>
        <v/>
      </c>
      <c r="U438" s="200"/>
      <c r="V438" s="200"/>
      <c r="W438" s="200"/>
      <c r="X438" s="204"/>
      <c r="Y438" t="s">
        <v>54</v>
      </c>
      <c r="Z438" s="65" t="str">
        <f>IF(AND(V436=Y438,W436=Z436),U436,"")</f>
        <v/>
      </c>
      <c r="AA438" s="65" t="str">
        <f>IF(AND(V436=Y438,W436=AA436),U436,"")</f>
        <v/>
      </c>
      <c r="AB438" s="42" t="str">
        <f>IF(AND(V436=Y438,W436=AB436),U436,"")</f>
        <v/>
      </c>
      <c r="AC438" s="42" t="str">
        <f>IF(AND(V436=Y438,W436=AC436),U436,"")</f>
        <v/>
      </c>
      <c r="AD438" s="37" t="str">
        <f>IF(AND(V436=Y438,W436=AD436),U436,"")</f>
        <v/>
      </c>
    </row>
    <row r="439" spans="1:30" x14ac:dyDescent="0.25">
      <c r="A439" s="66"/>
      <c r="B439" s="66"/>
      <c r="C439" s="66"/>
      <c r="D439" s="78"/>
      <c r="E439" t="s">
        <v>52</v>
      </c>
      <c r="F439" s="41" t="str">
        <f>IF(AND(B436=E439,C436=F435),A436,"")</f>
        <v/>
      </c>
      <c r="G439" s="65" t="str">
        <f>IF(AND(B436=E439,C436=G435),A436,"")</f>
        <v/>
      </c>
      <c r="H439" s="65" t="str">
        <f>IF(AND(B436=E439,C436=H435),A436,"")</f>
        <v/>
      </c>
      <c r="I439" s="42" t="str">
        <f>IF(AND(B436=E439,C436=I435),A436,"")</f>
        <v/>
      </c>
      <c r="J439" s="37" t="str">
        <f>IF(AND(B436=E439,C436=J435),A436,"")</f>
        <v/>
      </c>
      <c r="U439" s="66"/>
      <c r="V439" s="66"/>
      <c r="W439" s="66"/>
      <c r="X439" s="78"/>
      <c r="Y439" t="s">
        <v>53</v>
      </c>
      <c r="Z439" s="65" t="str">
        <f>IF(AND(V436=Y439,W436=Z436),U436,"")</f>
        <v/>
      </c>
      <c r="AA439" s="65" t="str">
        <f>IF(AND(V436=Y439,W436=AA436),U436,"")</f>
        <v/>
      </c>
      <c r="AB439" s="65" t="str">
        <f>IF(AND(V436=Y439,W436=AB436),U436,"")</f>
        <v/>
      </c>
      <c r="AC439" s="42" t="str">
        <f>IF(AND(V436=Y439,W436=AC436),U436,"")</f>
        <v/>
      </c>
      <c r="AD439" s="37" t="str">
        <f>IF(AND(V436=Y439,W436=AD436),U436,"")</f>
        <v/>
      </c>
    </row>
    <row r="440" spans="1:30" x14ac:dyDescent="0.25">
      <c r="A440" s="66"/>
      <c r="B440" s="66"/>
      <c r="C440" s="66"/>
      <c r="D440" s="78"/>
      <c r="E440" t="s">
        <v>51</v>
      </c>
      <c r="F440" s="41" t="str">
        <f>IF(AND(B436=E440,C436=F435),A436,"")</f>
        <v/>
      </c>
      <c r="G440" s="41" t="str">
        <f>IF(AND(B436=E440,C436=G435),A436,"")</f>
        <v/>
      </c>
      <c r="H440" s="65" t="str">
        <f>IF(AND(B436=E440,C436=H435),A436,"")</f>
        <v/>
      </c>
      <c r="I440" s="42" t="str">
        <f>IF(AND(B436=E440,C436=I435),A436,"")</f>
        <v/>
      </c>
      <c r="J440" s="37" t="str">
        <f>IF(AND(B436=E440,C436=J435),A436,"")</f>
        <v/>
      </c>
      <c r="U440" s="66"/>
      <c r="V440" s="66"/>
      <c r="W440" s="66"/>
      <c r="X440" s="78"/>
      <c r="Y440" t="s">
        <v>52</v>
      </c>
      <c r="Z440" s="41" t="str">
        <f>IF(AND(V436=Y440,W436=Z436),U436,"")</f>
        <v/>
      </c>
      <c r="AA440" s="65" t="str">
        <f>IF(AND(V436=Y440,W436=AA$382),U436,"")</f>
        <v/>
      </c>
      <c r="AB440" s="65" t="str">
        <f>IF(AND(V436=Y440,W436=AB436),U436,"")</f>
        <v/>
      </c>
      <c r="AC440" s="42" t="str">
        <f>IF(AND(V436=Y440,W436=AC436),U436,"")</f>
        <v/>
      </c>
      <c r="AD440" s="37" t="str">
        <f>IF(AND(V436=Y440,W436=AD436),U436,"")</f>
        <v/>
      </c>
    </row>
    <row r="441" spans="1:30" x14ac:dyDescent="0.25">
      <c r="A441" s="66"/>
      <c r="B441" s="66"/>
      <c r="C441" s="66"/>
      <c r="D441" s="78"/>
      <c r="F441" t="s">
        <v>107</v>
      </c>
      <c r="G441" t="s">
        <v>106</v>
      </c>
      <c r="H441" t="s">
        <v>41</v>
      </c>
      <c r="I441" t="s">
        <v>108</v>
      </c>
      <c r="J441" s="30" t="s">
        <v>109</v>
      </c>
      <c r="U441" s="66"/>
      <c r="V441" s="66"/>
      <c r="W441" s="66"/>
      <c r="X441" s="78"/>
      <c r="Y441" t="s">
        <v>51</v>
      </c>
      <c r="Z441" s="41" t="str">
        <f>IF(AND(V436=Y441,W436=Z436),U436,"")</f>
        <v/>
      </c>
      <c r="AA441" s="41" t="str">
        <f>IF(AND(V436=Y441,W436=AA436),U436,"")</f>
        <v/>
      </c>
      <c r="AB441" s="65" t="str">
        <f>IF(AND(V436=Y441,W436=AB436),U436,"")</f>
        <v/>
      </c>
      <c r="AC441" s="42" t="str">
        <f>IF(AND(V436=Y441,W436=AC436),U436,"")</f>
        <v/>
      </c>
      <c r="AD441" s="37" t="str">
        <f>IF(AND(V436=Y441,W436=AD436),U436,"")</f>
        <v/>
      </c>
    </row>
    <row r="442" spans="1:30" x14ac:dyDescent="0.25">
      <c r="A442" s="66"/>
      <c r="B442" s="66"/>
      <c r="C442" s="66"/>
      <c r="D442" s="78"/>
      <c r="U442" s="66"/>
      <c r="V442" s="66"/>
      <c r="W442" s="66"/>
      <c r="X442" s="78"/>
      <c r="Z442" t="s">
        <v>107</v>
      </c>
      <c r="AA442" t="s">
        <v>106</v>
      </c>
      <c r="AB442" t="s">
        <v>41</v>
      </c>
      <c r="AC442" t="s">
        <v>108</v>
      </c>
      <c r="AD442" s="30" t="s">
        <v>109</v>
      </c>
    </row>
    <row r="443" spans="1:30" x14ac:dyDescent="0.25">
      <c r="A443" s="66"/>
      <c r="B443" s="66"/>
      <c r="C443" s="66"/>
      <c r="D443" s="78"/>
      <c r="U443" s="66"/>
      <c r="V443" s="66"/>
      <c r="W443" s="66"/>
      <c r="X443" s="78"/>
      <c r="AD443" s="30"/>
    </row>
    <row r="444" spans="1:30" ht="15" customHeight="1" x14ac:dyDescent="0.25">
      <c r="A444" s="66"/>
      <c r="B444" s="66"/>
      <c r="C444" s="66"/>
      <c r="D444" s="78"/>
      <c r="F444" t="s">
        <v>107</v>
      </c>
      <c r="G444" t="s">
        <v>106</v>
      </c>
      <c r="H444" t="s">
        <v>41</v>
      </c>
      <c r="I444" t="s">
        <v>108</v>
      </c>
      <c r="J444" s="30" t="s">
        <v>109</v>
      </c>
      <c r="U444" s="66"/>
      <c r="V444" s="66"/>
      <c r="W444" s="66"/>
      <c r="X444" s="78"/>
      <c r="AD444" s="30"/>
    </row>
    <row r="445" spans="1:30" ht="15" customHeight="1" x14ac:dyDescent="0.25">
      <c r="A445" s="200">
        <f>A125</f>
        <v>0</v>
      </c>
      <c r="B445" s="201" t="str">
        <f>B125</f>
        <v/>
      </c>
      <c r="C445" s="201" t="str">
        <f>C125</f>
        <v/>
      </c>
      <c r="D445" s="202" t="e">
        <f>D125</f>
        <v>#N/A</v>
      </c>
      <c r="E445" t="s">
        <v>55</v>
      </c>
      <c r="F445" s="42" t="str">
        <f>IF(AND(B445=E445,C445=F444),A445,"")</f>
        <v/>
      </c>
      <c r="G445" s="42" t="str">
        <f>IF(AND(B445=E445,C445=G444),A445,"")</f>
        <v/>
      </c>
      <c r="H445" s="42" t="str">
        <f>IF(AND(B445=E445,C445=H444),A445,"")</f>
        <v/>
      </c>
      <c r="I445" s="42" t="str">
        <f>IF(AND(B445=E445,C445=I444),A445,"")</f>
        <v/>
      </c>
      <c r="J445" s="37" t="str">
        <f>IF(AND(B445=E445,C445=J444),A445,"")</f>
        <v/>
      </c>
      <c r="U445" s="200">
        <f>U125</f>
        <v>0</v>
      </c>
      <c r="V445" s="201" t="str">
        <f>V125</f>
        <v/>
      </c>
      <c r="W445" s="205" t="str">
        <f>W125</f>
        <v/>
      </c>
      <c r="X445" s="202" t="e">
        <f>X125</f>
        <v>#N/A</v>
      </c>
      <c r="Z445" t="s">
        <v>107</v>
      </c>
      <c r="AA445" t="s">
        <v>106</v>
      </c>
      <c r="AB445" t="s">
        <v>41</v>
      </c>
      <c r="AC445" t="s">
        <v>108</v>
      </c>
      <c r="AD445" s="30" t="s">
        <v>109</v>
      </c>
    </row>
    <row r="446" spans="1:30" ht="15" customHeight="1" x14ac:dyDescent="0.25">
      <c r="A446" s="200"/>
      <c r="B446" s="200"/>
      <c r="C446" s="200"/>
      <c r="D446" s="203"/>
      <c r="E446" t="s">
        <v>54</v>
      </c>
      <c r="F446" s="65" t="str">
        <f>IF(AND(B445=E446,C445=F444),A445,"")</f>
        <v/>
      </c>
      <c r="G446" s="65" t="str">
        <f>IF(AND(B445=E446,C445=G444),A445,"")</f>
        <v/>
      </c>
      <c r="H446" s="42" t="str">
        <f>IF(AND(B445=E446,C445=H444),A445,"")</f>
        <v/>
      </c>
      <c r="I446" s="42" t="str">
        <f>IF(AND(B445=E446,C445=I444),A445,"")</f>
        <v/>
      </c>
      <c r="J446" s="37" t="str">
        <f>IF(AND(B445=E446,C445=J444),A445,"")</f>
        <v/>
      </c>
      <c r="U446" s="200"/>
      <c r="V446" s="200"/>
      <c r="W446" s="200"/>
      <c r="X446" s="203"/>
      <c r="Y446" t="s">
        <v>55</v>
      </c>
      <c r="Z446" s="42" t="str">
        <f>IF(AND(V445=Y446,W445=Z445),U445,"")</f>
        <v/>
      </c>
      <c r="AA446" s="42" t="str">
        <f>IF(AND(V445=Y446,W445=AA445),U445,"")</f>
        <v/>
      </c>
      <c r="AB446" s="42" t="str">
        <f>IF(AND(V445=Y446,W445=AB445),U445,"")</f>
        <v/>
      </c>
      <c r="AC446" s="42" t="str">
        <f>IF(AND(V445=Y446,W445=AC445),U445,"")</f>
        <v/>
      </c>
      <c r="AD446" s="37" t="str">
        <f>IF(AND(V445=Y446,W445=AD445),U445,"")</f>
        <v/>
      </c>
    </row>
    <row r="447" spans="1:30" x14ac:dyDescent="0.25">
      <c r="A447" s="200"/>
      <c r="B447" s="200"/>
      <c r="C447" s="200"/>
      <c r="D447" s="204"/>
      <c r="E447" t="s">
        <v>53</v>
      </c>
      <c r="F447" s="65" t="str">
        <f>IF(AND(B445=E447,C445=F444),A445,"")</f>
        <v/>
      </c>
      <c r="G447" s="65" t="str">
        <f>IF(AND(B445=E447,C445=G444),A445,"")</f>
        <v/>
      </c>
      <c r="H447" s="65" t="str">
        <f>IF(AND(B445=E447,C445=H444),A445,"")</f>
        <v/>
      </c>
      <c r="I447" s="42" t="str">
        <f>IF(AND(B445=E447,C445=I444),A445,"")</f>
        <v/>
      </c>
      <c r="J447" s="37" t="str">
        <f>IF(AND(B445=E447,C445=J444),A445,"")</f>
        <v/>
      </c>
      <c r="U447" s="200"/>
      <c r="V447" s="200"/>
      <c r="W447" s="200"/>
      <c r="X447" s="204"/>
      <c r="Y447" t="s">
        <v>54</v>
      </c>
      <c r="Z447" s="65" t="str">
        <f>IF(AND(V445=Y447,W445=Z445),U445,"")</f>
        <v/>
      </c>
      <c r="AA447" s="65" t="str">
        <f>IF(AND(V445=Y447,W445=AA445),U445,"")</f>
        <v/>
      </c>
      <c r="AB447" s="42" t="str">
        <f>IF(AND(V445=Y447,W445=AB445),U445,"")</f>
        <v/>
      </c>
      <c r="AC447" s="42" t="str">
        <f>IF(AND(V445=Y447,W445=AC445),U445,"")</f>
        <v/>
      </c>
      <c r="AD447" s="37" t="str">
        <f>IF(AND(V445=Y447,W445=AD445),U445,"")</f>
        <v/>
      </c>
    </row>
    <row r="448" spans="1:30" x14ac:dyDescent="0.25">
      <c r="A448" s="66"/>
      <c r="B448" s="66"/>
      <c r="C448" s="66"/>
      <c r="D448" s="78"/>
      <c r="E448" t="s">
        <v>52</v>
      </c>
      <c r="F448" s="41" t="str">
        <f>IF(AND(B445=E448,C445=F444),A445,"")</f>
        <v/>
      </c>
      <c r="G448" s="65" t="str">
        <f>IF(AND(B445=E448,C445=G444),A445,"")</f>
        <v/>
      </c>
      <c r="H448" s="65" t="str">
        <f>IF(AND(B445=E448,C445=H444),A445,"")</f>
        <v/>
      </c>
      <c r="I448" s="42" t="str">
        <f>IF(AND(B445=E448,C445=I444),A445,"")</f>
        <v/>
      </c>
      <c r="J448" s="37" t="str">
        <f>IF(AND(B445=E448,C445=J444),A445,"")</f>
        <v/>
      </c>
      <c r="U448" s="66"/>
      <c r="V448" s="66"/>
      <c r="W448" s="66"/>
      <c r="X448" s="78"/>
      <c r="Y448" t="s">
        <v>53</v>
      </c>
      <c r="Z448" s="65" t="str">
        <f>IF(AND(V445=Y448,W445=Z445),U445,"")</f>
        <v/>
      </c>
      <c r="AA448" s="65" t="str">
        <f>IF(AND(V445=Y448,W445=AA445),U445,"")</f>
        <v/>
      </c>
      <c r="AB448" s="65" t="str">
        <f>IF(AND(V445=Y448,W445=AB445),U445,"")</f>
        <v/>
      </c>
      <c r="AC448" s="42" t="str">
        <f>IF(AND(V445=Y448,W445=AC445),U445,"")</f>
        <v/>
      </c>
      <c r="AD448" s="37" t="str">
        <f>IF(AND(V445=Y448,W445=AD445),U445,"")</f>
        <v/>
      </c>
    </row>
    <row r="449" spans="1:30" x14ac:dyDescent="0.25">
      <c r="A449" s="66"/>
      <c r="B449" s="66"/>
      <c r="C449" s="66"/>
      <c r="D449" s="78"/>
      <c r="E449" t="s">
        <v>51</v>
      </c>
      <c r="F449" s="41" t="str">
        <f>IF(AND(B445=E449,C445=F444),A445,"")</f>
        <v/>
      </c>
      <c r="G449" s="41" t="str">
        <f>IF(AND(B445=E449,C445=G444),A445,"")</f>
        <v/>
      </c>
      <c r="H449" s="65" t="str">
        <f>IF(AND(B445=E449,C445=H444),A445,"")</f>
        <v/>
      </c>
      <c r="I449" s="42" t="str">
        <f>IF(AND(B445=E449,C445=I444),A445,"")</f>
        <v/>
      </c>
      <c r="J449" s="37" t="str">
        <f>IF(AND(B445=E449,C445=J444),A445,"")</f>
        <v/>
      </c>
      <c r="U449" s="66"/>
      <c r="V449" s="66"/>
      <c r="W449" s="66"/>
      <c r="X449" s="78"/>
      <c r="Y449" t="s">
        <v>52</v>
      </c>
      <c r="Z449" s="41" t="str">
        <f>IF(AND(V445=Y449,W445=Z445),U445,"")</f>
        <v/>
      </c>
      <c r="AA449" s="65" t="str">
        <f>IF(AND(V445=Y449,W445=AA$382),U445,"")</f>
        <v/>
      </c>
      <c r="AB449" s="65" t="str">
        <f>IF(AND(V445=Y449,W445=AB445),U445,"")</f>
        <v/>
      </c>
      <c r="AC449" s="42" t="str">
        <f>IF(AND(V445=Y449,W445=AC445),U445,"")</f>
        <v/>
      </c>
      <c r="AD449" s="37" t="str">
        <f>IF(AND(V445=Y449,W445=AD445),U445,"")</f>
        <v/>
      </c>
    </row>
    <row r="450" spans="1:30" x14ac:dyDescent="0.25">
      <c r="A450" s="66"/>
      <c r="B450" s="66"/>
      <c r="C450" s="66"/>
      <c r="D450" s="78"/>
      <c r="F450" t="s">
        <v>107</v>
      </c>
      <c r="G450" t="s">
        <v>106</v>
      </c>
      <c r="H450" t="s">
        <v>41</v>
      </c>
      <c r="I450" t="s">
        <v>108</v>
      </c>
      <c r="J450" s="30" t="s">
        <v>109</v>
      </c>
      <c r="U450" s="66"/>
      <c r="V450" s="66"/>
      <c r="W450" s="66"/>
      <c r="X450" s="78"/>
      <c r="Y450" t="s">
        <v>51</v>
      </c>
      <c r="Z450" s="41" t="str">
        <f>IF(AND(V445=Y450,W445=Z445),U445,"")</f>
        <v/>
      </c>
      <c r="AA450" s="41" t="str">
        <f>IF(AND(V445=Y450,W445=AA445),U445,"")</f>
        <v/>
      </c>
      <c r="AB450" s="65" t="str">
        <f>IF(AND(V445=Y450,W445=AB445),U445,"")</f>
        <v/>
      </c>
      <c r="AC450" s="42" t="str">
        <f>IF(AND(V445=Y450,W445=AC445),U445,"")</f>
        <v/>
      </c>
      <c r="AD450" s="37" t="str">
        <f>IF(AND(V445=Y450,W445=AD445),U445,"")</f>
        <v/>
      </c>
    </row>
    <row r="451" spans="1:30" x14ac:dyDescent="0.25">
      <c r="A451" s="66"/>
      <c r="B451" s="66"/>
      <c r="C451" s="66"/>
      <c r="D451" s="78"/>
      <c r="U451" s="66"/>
      <c r="V451" s="66"/>
      <c r="W451" s="66"/>
      <c r="X451" s="78"/>
      <c r="Z451" t="s">
        <v>107</v>
      </c>
      <c r="AA451" t="s">
        <v>106</v>
      </c>
      <c r="AB451" t="s">
        <v>41</v>
      </c>
      <c r="AC451" t="s">
        <v>108</v>
      </c>
      <c r="AD451" s="30" t="s">
        <v>109</v>
      </c>
    </row>
    <row r="452" spans="1:30" x14ac:dyDescent="0.25">
      <c r="A452" s="66"/>
      <c r="B452" s="66"/>
      <c r="C452" s="66"/>
      <c r="D452" s="78"/>
      <c r="U452" s="66"/>
      <c r="V452" s="66"/>
      <c r="W452" s="66"/>
      <c r="X452" s="78"/>
      <c r="AD452" s="30"/>
    </row>
    <row r="453" spans="1:30" ht="15" customHeight="1" x14ac:dyDescent="0.25">
      <c r="A453" s="66"/>
      <c r="B453" s="66"/>
      <c r="C453" s="66"/>
      <c r="D453" s="78"/>
      <c r="F453" t="s">
        <v>107</v>
      </c>
      <c r="G453" t="s">
        <v>106</v>
      </c>
      <c r="H453" t="s">
        <v>41</v>
      </c>
      <c r="I453" t="s">
        <v>108</v>
      </c>
      <c r="J453" s="30" t="s">
        <v>109</v>
      </c>
      <c r="U453" s="66"/>
      <c r="V453" s="66"/>
      <c r="W453" s="66"/>
      <c r="X453" s="78"/>
      <c r="AC453" s="30"/>
    </row>
    <row r="454" spans="1:30" ht="15" customHeight="1" x14ac:dyDescent="0.25">
      <c r="A454" s="200">
        <f>A128</f>
        <v>0</v>
      </c>
      <c r="B454" s="201" t="str">
        <f>B128</f>
        <v/>
      </c>
      <c r="C454" s="201" t="str">
        <f>C128</f>
        <v/>
      </c>
      <c r="D454" s="202" t="e">
        <f>D128</f>
        <v>#N/A</v>
      </c>
      <c r="E454" t="s">
        <v>55</v>
      </c>
      <c r="F454" s="42" t="str">
        <f>IF(AND(B454=E454,C454=F453),A454,"")</f>
        <v/>
      </c>
      <c r="G454" s="42" t="str">
        <f>IF(AND(B454=E454,C454=G453),A454,"")</f>
        <v/>
      </c>
      <c r="H454" s="42" t="str">
        <f>IF(AND(B454=E454,C454=H453),A454,"")</f>
        <v/>
      </c>
      <c r="I454" s="42" t="str">
        <f>IF(AND(B454=E454,C454=I453),A454,"")</f>
        <v/>
      </c>
      <c r="J454" s="37" t="str">
        <f>IF(AND(B454=E454,C454=J453),A454,"")</f>
        <v/>
      </c>
      <c r="U454" s="200">
        <f>U128</f>
        <v>0</v>
      </c>
      <c r="V454" s="200" t="str">
        <f>V128</f>
        <v/>
      </c>
      <c r="W454" s="200" t="str">
        <f>W128</f>
        <v/>
      </c>
      <c r="X454" s="202" t="e">
        <f>X128</f>
        <v>#N/A</v>
      </c>
      <c r="Z454" t="s">
        <v>107</v>
      </c>
      <c r="AA454" t="s">
        <v>106</v>
      </c>
      <c r="AB454" t="s">
        <v>41</v>
      </c>
      <c r="AC454" t="s">
        <v>108</v>
      </c>
      <c r="AD454" s="30" t="s">
        <v>109</v>
      </c>
    </row>
    <row r="455" spans="1:30" ht="15" customHeight="1" x14ac:dyDescent="0.25">
      <c r="A455" s="200"/>
      <c r="B455" s="200"/>
      <c r="C455" s="200"/>
      <c r="D455" s="203"/>
      <c r="E455" t="s">
        <v>54</v>
      </c>
      <c r="F455" s="65" t="str">
        <f>IF(AND(B454=E455,C454=F453),A454,"")</f>
        <v/>
      </c>
      <c r="G455" s="65" t="str">
        <f>IF(AND(B454=E455,C454=G453),A454,"")</f>
        <v/>
      </c>
      <c r="H455" s="42" t="str">
        <f>IF(AND(B454=E455,C454=H453),A454,"")</f>
        <v/>
      </c>
      <c r="I455" s="42" t="str">
        <f>IF(AND(B454=E455,C454=I453),A454,"")</f>
        <v/>
      </c>
      <c r="J455" s="37" t="str">
        <f>IF(AND(B454=E455,C454=J453),A454,"")</f>
        <v/>
      </c>
      <c r="U455" s="200"/>
      <c r="V455" s="200"/>
      <c r="W455" s="200"/>
      <c r="X455" s="203"/>
      <c r="Y455" t="s">
        <v>55</v>
      </c>
      <c r="Z455" s="42" t="str">
        <f>IF(AND(V454=Y455,W454=Z454),U454,"")</f>
        <v/>
      </c>
      <c r="AA455" s="42" t="str">
        <f>IF(AND(V454=Y455,W454=AA454),U454,"")</f>
        <v/>
      </c>
      <c r="AB455" s="42" t="str">
        <f>IF(AND(V454=Y455,W454=AB454),U454,"")</f>
        <v/>
      </c>
      <c r="AC455" s="42" t="str">
        <f>IF(AND(V454=Y455,W454=AC454),U454,"")</f>
        <v/>
      </c>
      <c r="AD455" s="37" t="str">
        <f>IF(AND(V454=Y455,W454=AD454),U454,"")</f>
        <v/>
      </c>
    </row>
    <row r="456" spans="1:30" x14ac:dyDescent="0.25">
      <c r="A456" s="200"/>
      <c r="B456" s="200"/>
      <c r="C456" s="200"/>
      <c r="D456" s="204"/>
      <c r="E456" t="s">
        <v>53</v>
      </c>
      <c r="F456" s="65" t="str">
        <f>IF(AND(B454=E456,C454=F453),A454,"")</f>
        <v/>
      </c>
      <c r="G456" s="65" t="str">
        <f>IF(AND(B454=E456,C454=G453),A454,"")</f>
        <v/>
      </c>
      <c r="H456" s="65" t="str">
        <f>IF(AND(B454=E456,C454=H453),A454,"")</f>
        <v/>
      </c>
      <c r="I456" s="42" t="str">
        <f>IF(AND(B454=E456,C454=I453),A454,"")</f>
        <v/>
      </c>
      <c r="J456" s="37" t="str">
        <f>IF(AND(B454=E456,C454=J453),A454,"")</f>
        <v/>
      </c>
      <c r="U456" s="200"/>
      <c r="V456" s="200"/>
      <c r="W456" s="200"/>
      <c r="X456" s="204"/>
      <c r="Y456" t="s">
        <v>54</v>
      </c>
      <c r="Z456" s="65" t="str">
        <f>IF(AND(V454=Y456,W454=Z454),U454,"")</f>
        <v/>
      </c>
      <c r="AA456" s="65" t="str">
        <f>IF(AND(V454=Y456,W454=AA454),U454,"")</f>
        <v/>
      </c>
      <c r="AB456" s="42" t="str">
        <f>IF(AND(V454=Y456,W454=AB454),U454,"")</f>
        <v/>
      </c>
      <c r="AC456" s="42" t="str">
        <f>IF(AND(V454=Y456,W454=AC454),U454,"")</f>
        <v/>
      </c>
      <c r="AD456" s="37" t="str">
        <f>IF(AND(V454=Y456,W454=AD454),U454,"")</f>
        <v/>
      </c>
    </row>
    <row r="457" spans="1:30" x14ac:dyDescent="0.25">
      <c r="A457" s="66"/>
      <c r="B457" s="66"/>
      <c r="C457" s="66"/>
      <c r="D457" s="78"/>
      <c r="E457" t="s">
        <v>52</v>
      </c>
      <c r="F457" s="41" t="str">
        <f>IF(AND(B454=E457,C454=F453),A454,"")</f>
        <v/>
      </c>
      <c r="G457" s="65" t="str">
        <f>IF(AND(B454=E457,C454=G453),A454,"")</f>
        <v/>
      </c>
      <c r="H457" s="65" t="str">
        <f>IF(AND(B454=E457,C454=H453),A454,"")</f>
        <v/>
      </c>
      <c r="I457" s="42" t="str">
        <f>IF(AND(B454=E457,C454=I453),A454,"")</f>
        <v/>
      </c>
      <c r="J457" s="37" t="str">
        <f>IF(AND(B454=E457,C454=J453),A454,"")</f>
        <v/>
      </c>
      <c r="U457" s="66"/>
      <c r="V457" s="66"/>
      <c r="W457" s="66"/>
      <c r="X457" s="78"/>
      <c r="Y457" t="s">
        <v>53</v>
      </c>
      <c r="Z457" s="65" t="str">
        <f>IF(AND(V454=Y457,W454=Z454),U454,"")</f>
        <v/>
      </c>
      <c r="AA457" s="65" t="str">
        <f>IF(AND(V454=Y457,W454=AA454),U454,"")</f>
        <v/>
      </c>
      <c r="AB457" s="65" t="str">
        <f>IF(AND(V454=Y457,W454=AB454),U454,"")</f>
        <v/>
      </c>
      <c r="AC457" s="42" t="str">
        <f>IF(AND(V454=Y457,W454=AC454),U454,"")</f>
        <v/>
      </c>
      <c r="AD457" s="37" t="str">
        <f>IF(AND(V454=Y457,W454=AD454),U454,"")</f>
        <v/>
      </c>
    </row>
    <row r="458" spans="1:30" x14ac:dyDescent="0.25">
      <c r="A458" s="66"/>
      <c r="B458" s="66"/>
      <c r="C458" s="66"/>
      <c r="D458" s="78"/>
      <c r="E458" t="s">
        <v>51</v>
      </c>
      <c r="F458" s="41" t="str">
        <f>IF(AND(B454=E458,C454=F453),A454,"")</f>
        <v/>
      </c>
      <c r="G458" s="41" t="str">
        <f>IF(AND(B454=E458,C454=G453),A454,"")</f>
        <v/>
      </c>
      <c r="H458" s="65" t="str">
        <f>IF(AND(B454=E458,C454=H453),A454,"")</f>
        <v/>
      </c>
      <c r="I458" s="42" t="str">
        <f>IF(AND(B454=E458,C454=I453),A454,"")</f>
        <v/>
      </c>
      <c r="J458" s="37" t="str">
        <f>IF(AND(B454=E458,C454=J453),A454,"")</f>
        <v/>
      </c>
      <c r="U458" s="66"/>
      <c r="V458" s="66"/>
      <c r="W458" s="66"/>
      <c r="X458" s="78"/>
      <c r="Y458" t="s">
        <v>52</v>
      </c>
      <c r="Z458" s="41" t="str">
        <f>IF(AND(V454=Y458,W454=Z454),U454,"")</f>
        <v/>
      </c>
      <c r="AA458" s="65" t="str">
        <f>IF(AND(V454=Y458,W454=AA$382),U454,"")</f>
        <v/>
      </c>
      <c r="AB458" s="65" t="str">
        <f>IF(AND(V454=Y458,W454=AB454),U454,"")</f>
        <v/>
      </c>
      <c r="AC458" s="42" t="str">
        <f>IF(AND(V454=Y458,W454=AC454),U454,"")</f>
        <v/>
      </c>
      <c r="AD458" s="37" t="str">
        <f>IF(AND(V454=Y458,W454=AD454),U454,"")</f>
        <v/>
      </c>
    </row>
    <row r="459" spans="1:30" x14ac:dyDescent="0.25">
      <c r="A459" s="66"/>
      <c r="B459" s="66"/>
      <c r="C459" s="66"/>
      <c r="D459" s="78"/>
      <c r="F459" t="s">
        <v>107</v>
      </c>
      <c r="G459" t="s">
        <v>106</v>
      </c>
      <c r="H459" t="s">
        <v>41</v>
      </c>
      <c r="I459" t="s">
        <v>108</v>
      </c>
      <c r="J459" s="30" t="s">
        <v>109</v>
      </c>
      <c r="U459" s="66"/>
      <c r="V459" s="66"/>
      <c r="W459" s="66"/>
      <c r="X459" s="78"/>
      <c r="Y459" t="s">
        <v>51</v>
      </c>
      <c r="Z459" s="41" t="str">
        <f>IF(AND(V454=Y459,W454=Z454),U454,"")</f>
        <v/>
      </c>
      <c r="AA459" s="41" t="str">
        <f>IF(AND(V454=Y459,W454=AA454),U454,"")</f>
        <v/>
      </c>
      <c r="AB459" s="65" t="str">
        <f>IF(AND(V454=Y459,W454=AB454),U454,"")</f>
        <v/>
      </c>
      <c r="AC459" s="42" t="str">
        <f>IF(AND(V454=Y459,W454=AC454),U454,"")</f>
        <v/>
      </c>
      <c r="AD459" s="37" t="str">
        <f>IF(AND(V454=Y459,W454=AD454),U454,"")</f>
        <v/>
      </c>
    </row>
    <row r="460" spans="1:30" x14ac:dyDescent="0.25">
      <c r="A460" s="66"/>
      <c r="B460" s="66"/>
      <c r="C460" s="66"/>
      <c r="D460" s="78"/>
      <c r="U460" s="66"/>
      <c r="V460" s="66"/>
      <c r="W460" s="66"/>
      <c r="X460" s="78"/>
      <c r="Z460" t="s">
        <v>107</v>
      </c>
      <c r="AA460" t="s">
        <v>106</v>
      </c>
      <c r="AB460" t="s">
        <v>41</v>
      </c>
      <c r="AC460" t="s">
        <v>108</v>
      </c>
      <c r="AD460" s="30" t="s">
        <v>109</v>
      </c>
    </row>
    <row r="461" spans="1:30" x14ac:dyDescent="0.25">
      <c r="A461" s="66"/>
      <c r="B461" s="66"/>
      <c r="C461" s="66"/>
      <c r="D461" s="78"/>
      <c r="U461" s="66"/>
      <c r="V461" s="66"/>
      <c r="W461" s="66"/>
      <c r="X461" s="78"/>
      <c r="AD461" s="30"/>
    </row>
    <row r="462" spans="1:30" ht="15" customHeight="1" x14ac:dyDescent="0.25">
      <c r="A462" s="66"/>
      <c r="B462" s="66"/>
      <c r="C462" s="66"/>
      <c r="D462" s="78"/>
      <c r="F462" t="s">
        <v>107</v>
      </c>
      <c r="G462" t="s">
        <v>106</v>
      </c>
      <c r="H462" t="s">
        <v>41</v>
      </c>
      <c r="I462" t="s">
        <v>108</v>
      </c>
      <c r="J462" s="30" t="s">
        <v>109</v>
      </c>
      <c r="U462" s="66"/>
      <c r="V462" s="66"/>
      <c r="W462" s="66"/>
      <c r="X462" s="78"/>
      <c r="AC462" s="30"/>
    </row>
    <row r="463" spans="1:30" ht="15" customHeight="1" x14ac:dyDescent="0.25">
      <c r="A463" s="200">
        <f>A131</f>
        <v>0</v>
      </c>
      <c r="B463" s="201" t="str">
        <f>B131</f>
        <v/>
      </c>
      <c r="C463" s="201" t="str">
        <f>C131</f>
        <v/>
      </c>
      <c r="D463" s="202" t="e">
        <f>D131</f>
        <v>#N/A</v>
      </c>
      <c r="E463" t="s">
        <v>55</v>
      </c>
      <c r="F463" s="42" t="str">
        <f>IF(AND(B463=E463,C463=F462),A463,"")</f>
        <v/>
      </c>
      <c r="G463" s="42" t="str">
        <f>IF(AND(B463=E463,C463=G462),A463,"")</f>
        <v/>
      </c>
      <c r="H463" s="42" t="str">
        <f>IF(AND(B463=E463,C463=H462),A463,"")</f>
        <v/>
      </c>
      <c r="I463" s="42" t="str">
        <f>IF(AND(B463=E463,C463=I462),A463,"")</f>
        <v/>
      </c>
      <c r="J463" s="37" t="str">
        <f>IF(AND(B463=E463,C463=J462),A463,"")</f>
        <v/>
      </c>
      <c r="U463" s="200">
        <f>U131</f>
        <v>0</v>
      </c>
      <c r="V463" s="200" t="str">
        <f>V131</f>
        <v/>
      </c>
      <c r="W463" s="200" t="str">
        <f>W131</f>
        <v/>
      </c>
      <c r="X463" s="202" t="e">
        <f>X131</f>
        <v>#N/A</v>
      </c>
      <c r="Z463" t="s">
        <v>107</v>
      </c>
      <c r="AA463" t="s">
        <v>106</v>
      </c>
      <c r="AB463" t="s">
        <v>41</v>
      </c>
      <c r="AC463" t="s">
        <v>108</v>
      </c>
      <c r="AD463" s="30" t="s">
        <v>109</v>
      </c>
    </row>
    <row r="464" spans="1:30" ht="15" customHeight="1" x14ac:dyDescent="0.25">
      <c r="A464" s="200"/>
      <c r="B464" s="200"/>
      <c r="C464" s="200"/>
      <c r="D464" s="203"/>
      <c r="E464" t="s">
        <v>54</v>
      </c>
      <c r="F464" s="65" t="str">
        <f>IF(AND(B463=E464,C463=F462),A463,"")</f>
        <v/>
      </c>
      <c r="G464" s="65" t="str">
        <f>IF(AND(B463=E464,C463=G462),A463,"")</f>
        <v/>
      </c>
      <c r="H464" s="42" t="str">
        <f>IF(AND(B463=E464,C463=H462),A463,"")</f>
        <v/>
      </c>
      <c r="I464" s="42" t="str">
        <f>IF(AND(B463=E464,C463=I462),A463,"")</f>
        <v/>
      </c>
      <c r="J464" s="37" t="str">
        <f>IF(AND(B463=E464,C463=J462),A463,"")</f>
        <v/>
      </c>
      <c r="U464" s="200"/>
      <c r="V464" s="200"/>
      <c r="W464" s="200"/>
      <c r="X464" s="203"/>
      <c r="Y464" t="s">
        <v>55</v>
      </c>
      <c r="Z464" s="42" t="str">
        <f>IF(AND(V463=Y464,W463=Z463),U463,"")</f>
        <v/>
      </c>
      <c r="AA464" s="42" t="str">
        <f>IF(AND(V463=Y464,W463=AA463),U463,"")</f>
        <v/>
      </c>
      <c r="AB464" s="42" t="str">
        <f>IF(AND(V463=Y464,W463=AB463),U463,"")</f>
        <v/>
      </c>
      <c r="AC464" s="42" t="str">
        <f>IF(AND(V463=Y464,W463=AC463),U463,"")</f>
        <v/>
      </c>
      <c r="AD464" s="37" t="str">
        <f>IF(AND(V463=Y464,W463=AD463),U463,"")</f>
        <v/>
      </c>
    </row>
    <row r="465" spans="1:30" x14ac:dyDescent="0.25">
      <c r="A465" s="200"/>
      <c r="B465" s="200"/>
      <c r="C465" s="200"/>
      <c r="D465" s="204"/>
      <c r="E465" t="s">
        <v>53</v>
      </c>
      <c r="F465" s="65" t="str">
        <f>IF(AND(B463=E465,C463=F462),A463,"")</f>
        <v/>
      </c>
      <c r="G465" s="65" t="str">
        <f>IF(AND(B463=E465,C463=G462),A463,"")</f>
        <v/>
      </c>
      <c r="H465" s="65" t="str">
        <f>IF(AND(B463=E465,C463=H462),A463,"")</f>
        <v/>
      </c>
      <c r="I465" s="42" t="str">
        <f>IF(AND(B463=E465,C463=I462),A463,"")</f>
        <v/>
      </c>
      <c r="J465" s="37" t="str">
        <f>IF(AND(B463=E465,C463=J462),A463,"")</f>
        <v/>
      </c>
      <c r="U465" s="200"/>
      <c r="V465" s="200"/>
      <c r="W465" s="200"/>
      <c r="X465" s="204"/>
      <c r="Y465" t="s">
        <v>54</v>
      </c>
      <c r="Z465" s="65" t="str">
        <f>IF(AND(V463=Y465,W463=Z463),U463,"")</f>
        <v/>
      </c>
      <c r="AA465" s="65" t="str">
        <f>IF(AND(V463=Y465,W463=AA463),U463,"")</f>
        <v/>
      </c>
      <c r="AB465" s="42" t="str">
        <f>IF(AND(V463=Y465,W463=AB463),U463,"")</f>
        <v/>
      </c>
      <c r="AC465" s="42" t="str">
        <f>IF(AND(V463=Y465,W463=AC463),U463,"")</f>
        <v/>
      </c>
      <c r="AD465" s="37" t="str">
        <f>IF(AND(V463=Y465,W463=AD463),U463,"")</f>
        <v/>
      </c>
    </row>
    <row r="466" spans="1:30" x14ac:dyDescent="0.25">
      <c r="A466" s="66"/>
      <c r="B466" s="66"/>
      <c r="C466" s="66"/>
      <c r="D466" s="78"/>
      <c r="E466" t="s">
        <v>52</v>
      </c>
      <c r="F466" s="41" t="str">
        <f>IF(AND(B463=E466,C463=F462),A463,"")</f>
        <v/>
      </c>
      <c r="G466" s="65" t="str">
        <f>IF(AND(B463=E466,C463=G462),A463,"")</f>
        <v/>
      </c>
      <c r="H466" s="65" t="str">
        <f>IF(AND(B463=E466,C463=H462),A463,"")</f>
        <v/>
      </c>
      <c r="I466" s="42" t="str">
        <f>IF(AND(B463=E466,C463=I462),A463,"")</f>
        <v/>
      </c>
      <c r="J466" s="37" t="str">
        <f>IF(AND(B463=E466,C463=J462),A463,"")</f>
        <v/>
      </c>
      <c r="U466" s="66"/>
      <c r="V466" s="66"/>
      <c r="W466" s="66"/>
      <c r="X466" s="78"/>
      <c r="Y466" t="s">
        <v>53</v>
      </c>
      <c r="Z466" s="65" t="str">
        <f>IF(AND(V463=Y466,W463=Z463),U463,"")</f>
        <v/>
      </c>
      <c r="AA466" s="65" t="str">
        <f>IF(AND(V463=Y466,W463=AA463),U463,"")</f>
        <v/>
      </c>
      <c r="AB466" s="65" t="str">
        <f>IF(AND(V463=Y466,W463=AB463),U463,"")</f>
        <v/>
      </c>
      <c r="AC466" s="42" t="str">
        <f>IF(AND(V463=Y466,W463=AC463),U463,"")</f>
        <v/>
      </c>
      <c r="AD466" s="37" t="str">
        <f>IF(AND(V463=Y466,W463=AD463),U463,"")</f>
        <v/>
      </c>
    </row>
    <row r="467" spans="1:30" x14ac:dyDescent="0.25">
      <c r="A467" s="66"/>
      <c r="B467" s="66"/>
      <c r="C467" s="66"/>
      <c r="D467" s="78"/>
      <c r="E467" t="s">
        <v>51</v>
      </c>
      <c r="F467" s="41" t="str">
        <f>IF(AND(B463=E467,C463=F462),A463,"")</f>
        <v/>
      </c>
      <c r="G467" s="41" t="str">
        <f>IF(AND(B463=E467,C463=G462),A463,"")</f>
        <v/>
      </c>
      <c r="H467" s="65" t="str">
        <f>IF(AND(B463=E467,C463=H462),A463,"")</f>
        <v/>
      </c>
      <c r="I467" s="42" t="str">
        <f>IF(AND(B463=E467,C463=I462),A463,"")</f>
        <v/>
      </c>
      <c r="J467" s="37" t="str">
        <f>IF(AND(B463=E467,C463=J462),A463,"")</f>
        <v/>
      </c>
      <c r="U467" s="66"/>
      <c r="V467" s="66"/>
      <c r="W467" s="66"/>
      <c r="X467" s="78"/>
      <c r="Y467" t="s">
        <v>52</v>
      </c>
      <c r="Z467" s="41" t="str">
        <f>IF(AND(V463=Y467,W463=Z463),U463,"")</f>
        <v/>
      </c>
      <c r="AA467" s="65" t="str">
        <f>IF(AND(V463=Y467,W463=AA$382),U463,"")</f>
        <v/>
      </c>
      <c r="AB467" s="65" t="str">
        <f>IF(AND(V463=Y467,W463=AB463),U463,"")</f>
        <v/>
      </c>
      <c r="AC467" s="42" t="str">
        <f>IF(AND(V463=Y467,W463=AC463),U463,"")</f>
        <v/>
      </c>
      <c r="AD467" s="37" t="str">
        <f>IF(AND(V463=Y467,W463=AD463),U463,"")</f>
        <v/>
      </c>
    </row>
    <row r="468" spans="1:30" x14ac:dyDescent="0.25">
      <c r="A468" s="66"/>
      <c r="B468" s="66"/>
      <c r="C468" s="66"/>
      <c r="D468" s="78"/>
      <c r="F468" t="s">
        <v>107</v>
      </c>
      <c r="G468" t="s">
        <v>106</v>
      </c>
      <c r="H468" t="s">
        <v>41</v>
      </c>
      <c r="I468" t="s">
        <v>108</v>
      </c>
      <c r="J468" s="30" t="s">
        <v>109</v>
      </c>
      <c r="U468" s="66"/>
      <c r="V468" s="66"/>
      <c r="W468" s="66"/>
      <c r="X468" s="78"/>
      <c r="Y468" t="s">
        <v>51</v>
      </c>
      <c r="Z468" s="41" t="str">
        <f>IF(AND(V463=Y468,W463=Z463),U463,"")</f>
        <v/>
      </c>
      <c r="AA468" s="41" t="str">
        <f>IF(AND(V463=Y468,W463=AA463),U463,"")</f>
        <v/>
      </c>
      <c r="AB468" s="65" t="str">
        <f>IF(AND(V463=Y468,W463=AB463),U463,"")</f>
        <v/>
      </c>
      <c r="AC468" s="42" t="str">
        <f>IF(AND(V463=Y468,W463=AC463),U463,"")</f>
        <v/>
      </c>
      <c r="AD468" s="37" t="str">
        <f>IF(AND(V463=Y468,W463=AD463),U463,"")</f>
        <v/>
      </c>
    </row>
    <row r="469" spans="1:30" x14ac:dyDescent="0.25">
      <c r="A469" s="66"/>
      <c r="B469" s="66"/>
      <c r="C469" s="66"/>
      <c r="D469" s="78"/>
      <c r="U469" s="66"/>
      <c r="V469" s="66"/>
      <c r="W469" s="66"/>
      <c r="X469" s="78"/>
      <c r="Z469" t="s">
        <v>107</v>
      </c>
      <c r="AA469" t="s">
        <v>106</v>
      </c>
      <c r="AB469" t="s">
        <v>41</v>
      </c>
      <c r="AC469" t="s">
        <v>108</v>
      </c>
      <c r="AD469" s="30" t="s">
        <v>109</v>
      </c>
    </row>
    <row r="470" spans="1:30" x14ac:dyDescent="0.25">
      <c r="A470" s="66"/>
      <c r="B470" s="66"/>
      <c r="C470" s="66"/>
      <c r="D470" s="78"/>
      <c r="U470" s="66"/>
      <c r="V470" s="66"/>
      <c r="W470" s="66"/>
      <c r="X470" s="78"/>
      <c r="Z470" s="30"/>
    </row>
    <row r="471" spans="1:30" ht="15" customHeight="1" x14ac:dyDescent="0.25">
      <c r="A471" s="66"/>
      <c r="B471" s="66"/>
      <c r="C471" s="66"/>
      <c r="D471" s="78"/>
      <c r="F471" t="s">
        <v>107</v>
      </c>
      <c r="G471" t="s">
        <v>106</v>
      </c>
      <c r="H471" t="s">
        <v>41</v>
      </c>
      <c r="I471" t="s">
        <v>108</v>
      </c>
      <c r="J471" s="30" t="s">
        <v>109</v>
      </c>
      <c r="U471" s="66"/>
      <c r="V471" s="66"/>
      <c r="W471" s="66"/>
      <c r="X471" s="78"/>
      <c r="Z471" s="30"/>
    </row>
    <row r="472" spans="1:30" ht="15" customHeight="1" x14ac:dyDescent="0.25">
      <c r="A472" s="200">
        <f>A134</f>
        <v>0</v>
      </c>
      <c r="B472" s="201" t="str">
        <f>B134</f>
        <v/>
      </c>
      <c r="C472" s="201" t="str">
        <f>C134</f>
        <v/>
      </c>
      <c r="D472" s="202" t="e">
        <f>D134</f>
        <v>#N/A</v>
      </c>
      <c r="E472" t="s">
        <v>55</v>
      </c>
      <c r="F472" s="42" t="str">
        <f>IF(AND(B472=E472,C472=F471),A472,"")</f>
        <v/>
      </c>
      <c r="G472" s="42" t="str">
        <f>IF(AND(B472=E472,C472=G471),A472,"")</f>
        <v/>
      </c>
      <c r="H472" s="42" t="str">
        <f>IF(AND(B472=E472,C472=H471),A472,"")</f>
        <v/>
      </c>
      <c r="I472" s="42" t="str">
        <f>IF(AND(B472=E472,C472=I471),A472,"")</f>
        <v/>
      </c>
      <c r="J472" s="37" t="str">
        <f>IF(AND(B472=E472,C472=J471),A472,"")</f>
        <v/>
      </c>
      <c r="U472" s="200">
        <f>U134</f>
        <v>0</v>
      </c>
      <c r="V472" s="201" t="str">
        <f>V134</f>
        <v/>
      </c>
      <c r="W472" s="205" t="str">
        <f>W134</f>
        <v/>
      </c>
      <c r="X472" s="202" t="e">
        <f>X134</f>
        <v>#N/A</v>
      </c>
      <c r="Z472" t="s">
        <v>107</v>
      </c>
      <c r="AA472" t="s">
        <v>106</v>
      </c>
      <c r="AB472" t="s">
        <v>41</v>
      </c>
      <c r="AC472" t="s">
        <v>108</v>
      </c>
      <c r="AD472" s="30" t="s">
        <v>109</v>
      </c>
    </row>
    <row r="473" spans="1:30" ht="15" customHeight="1" x14ac:dyDescent="0.25">
      <c r="A473" s="200"/>
      <c r="B473" s="200"/>
      <c r="C473" s="200"/>
      <c r="D473" s="203"/>
      <c r="E473" t="s">
        <v>54</v>
      </c>
      <c r="F473" s="65" t="str">
        <f>IF(AND(B472=E473,C472=F471),A472,"")</f>
        <v/>
      </c>
      <c r="G473" s="65" t="str">
        <f>IF(AND(B472=E473,C472=G471),A472,"")</f>
        <v/>
      </c>
      <c r="H473" s="42" t="str">
        <f>IF(AND(B472=E473,C472=H471),A472,"")</f>
        <v/>
      </c>
      <c r="I473" s="42" t="str">
        <f>IF(AND(B472=E473,C472=I471),A472,"")</f>
        <v/>
      </c>
      <c r="J473" s="37" t="str">
        <f>IF(AND(B472=E473,C472=J471),A472,"")</f>
        <v/>
      </c>
      <c r="U473" s="200"/>
      <c r="V473" s="200"/>
      <c r="W473" s="200"/>
      <c r="X473" s="203"/>
      <c r="Y473" t="s">
        <v>55</v>
      </c>
      <c r="Z473" s="42" t="str">
        <f>IF(AND(V472=Y473,W472=Z472),U472,"")</f>
        <v/>
      </c>
      <c r="AA473" s="42" t="str">
        <f>IF(AND(V472=Y473,W472=AA472),U472,"")</f>
        <v/>
      </c>
      <c r="AB473" s="42" t="str">
        <f>IF(AND(V472=Y473,W472=AB472),U472,"")</f>
        <v/>
      </c>
      <c r="AC473" s="42" t="str">
        <f>IF(AND(V472=Y473,W472=AC472),U472,"")</f>
        <v/>
      </c>
      <c r="AD473" s="37" t="str">
        <f>IF(AND(V472=Y473,W472=AD472),U472,"")</f>
        <v/>
      </c>
    </row>
    <row r="474" spans="1:30" x14ac:dyDescent="0.25">
      <c r="A474" s="200"/>
      <c r="B474" s="200"/>
      <c r="C474" s="200"/>
      <c r="D474" s="204"/>
      <c r="E474" t="s">
        <v>53</v>
      </c>
      <c r="F474" s="65" t="str">
        <f>IF(AND(B472=E474,C472=F471),A472,"")</f>
        <v/>
      </c>
      <c r="G474" s="65" t="str">
        <f>IF(AND(B472=E474,C472=G471),A472,"")</f>
        <v/>
      </c>
      <c r="H474" s="65" t="str">
        <f>IF(AND(B472=E474,C472=H471),A472,"")</f>
        <v/>
      </c>
      <c r="I474" s="42" t="str">
        <f>IF(AND(B472=E474,C472=I471),A472,"")</f>
        <v/>
      </c>
      <c r="J474" s="37" t="str">
        <f>IF(AND(B472=E474,C472=J471),A472,"")</f>
        <v/>
      </c>
      <c r="U474" s="200"/>
      <c r="V474" s="200"/>
      <c r="W474" s="200"/>
      <c r="X474" s="204"/>
      <c r="Y474" t="s">
        <v>54</v>
      </c>
      <c r="Z474" s="65" t="str">
        <f>IF(AND(V472=Y474,W472=Z472),U472,"")</f>
        <v/>
      </c>
      <c r="AA474" s="65" t="str">
        <f>IF(AND(V472=Y474,W472=AA472),U472,"")</f>
        <v/>
      </c>
      <c r="AB474" s="42" t="str">
        <f>IF(AND(V472=Y474,W472=AB472),U472,"")</f>
        <v/>
      </c>
      <c r="AC474" s="42" t="str">
        <f>IF(AND(V472=Y474,W472=AC472),U472,"")</f>
        <v/>
      </c>
      <c r="AD474" s="37" t="str">
        <f>IF(AND(V472=Y474,W472=AD472),U472,"")</f>
        <v/>
      </c>
    </row>
    <row r="475" spans="1:30" x14ac:dyDescent="0.25">
      <c r="A475" s="66"/>
      <c r="B475" s="66"/>
      <c r="C475" s="66"/>
      <c r="D475" s="78"/>
      <c r="E475" t="s">
        <v>52</v>
      </c>
      <c r="F475" s="41" t="str">
        <f>IF(AND(B472=E475,C472=F471),A472,"")</f>
        <v/>
      </c>
      <c r="G475" s="65" t="str">
        <f>IF(AND(B472=E475,C472=G471),A472,"")</f>
        <v/>
      </c>
      <c r="H475" s="65" t="str">
        <f>IF(AND(B472=E475,C472=H471),A472,"")</f>
        <v/>
      </c>
      <c r="I475" s="42" t="str">
        <f>IF(AND(B472=E475,C472=I471),A472,"")</f>
        <v/>
      </c>
      <c r="J475" s="37" t="str">
        <f>IF(AND(B472=E475,C472=J471),A472,"")</f>
        <v/>
      </c>
      <c r="U475" s="66"/>
      <c r="V475" s="66"/>
      <c r="W475" s="66"/>
      <c r="X475" s="78"/>
      <c r="Y475" t="s">
        <v>53</v>
      </c>
      <c r="Z475" s="65" t="str">
        <f>IF(AND(V472=Y475,W472=Z472),U472,"")</f>
        <v/>
      </c>
      <c r="AA475" s="65" t="str">
        <f>IF(AND(V472=Y475,W472=AA472),U472,"")</f>
        <v/>
      </c>
      <c r="AB475" s="65" t="str">
        <f>IF(AND(V472=Y475,W472=AB472),U472,"")</f>
        <v/>
      </c>
      <c r="AC475" s="42" t="str">
        <f>IF(AND(V472=Y475,W472=AC472),U472,"")</f>
        <v/>
      </c>
      <c r="AD475" s="37" t="str">
        <f>IF(AND(V472=Y475,W472=AD472),U472,"")</f>
        <v/>
      </c>
    </row>
    <row r="476" spans="1:30" x14ac:dyDescent="0.25">
      <c r="A476" s="66"/>
      <c r="B476" s="66"/>
      <c r="C476" s="66"/>
      <c r="D476" s="78"/>
      <c r="E476" t="s">
        <v>51</v>
      </c>
      <c r="F476" s="41" t="str">
        <f>IF(AND(B472=E476,C472=F471),A472,"")</f>
        <v/>
      </c>
      <c r="G476" s="41" t="str">
        <f>IF(AND(B472=E476,C472=G471),A472,"")</f>
        <v/>
      </c>
      <c r="H476" s="65" t="str">
        <f>IF(AND(B472=E476,C472=H471),A472,"")</f>
        <v/>
      </c>
      <c r="I476" s="42" t="str">
        <f>IF(AND(B472=E476,C472=I471),A472,"")</f>
        <v/>
      </c>
      <c r="J476" s="37" t="str">
        <f>IF(AND(B472=E476,C472=J471),A472,"")</f>
        <v/>
      </c>
      <c r="U476" s="66"/>
      <c r="V476" s="66"/>
      <c r="W476" s="66"/>
      <c r="X476" s="78"/>
      <c r="Y476" t="s">
        <v>52</v>
      </c>
      <c r="Z476" s="41" t="str">
        <f>IF(AND(V472=Y476,W472=Z472),U472,"")</f>
        <v/>
      </c>
      <c r="AA476" s="65" t="str">
        <f>IF(AND(V472=Y476,W472=AA$382),U472,"")</f>
        <v/>
      </c>
      <c r="AB476" s="65" t="str">
        <f>IF(AND(V472=Y476,W472=AB472),U472,"")</f>
        <v/>
      </c>
      <c r="AC476" s="42" t="str">
        <f>IF(AND(V472=Y476,W472=AC472),U472,"")</f>
        <v/>
      </c>
      <c r="AD476" s="37" t="str">
        <f>IF(AND(V472=Y476,W472=AD472),U472,"")</f>
        <v/>
      </c>
    </row>
    <row r="477" spans="1:30" x14ac:dyDescent="0.25">
      <c r="A477" s="66"/>
      <c r="B477" s="66"/>
      <c r="C477" s="66"/>
      <c r="D477" s="78"/>
      <c r="F477" t="s">
        <v>107</v>
      </c>
      <c r="G477" t="s">
        <v>106</v>
      </c>
      <c r="H477" t="s">
        <v>41</v>
      </c>
      <c r="I477" t="s">
        <v>108</v>
      </c>
      <c r="J477" s="30" t="s">
        <v>109</v>
      </c>
      <c r="U477" s="66"/>
      <c r="V477" s="66"/>
      <c r="W477" s="66"/>
      <c r="X477" s="78"/>
      <c r="Y477" t="s">
        <v>51</v>
      </c>
      <c r="Z477" s="41" t="str">
        <f>IF(AND(V472=Y477,W472=Z472),U472,"")</f>
        <v/>
      </c>
      <c r="AA477" s="41" t="str">
        <f>IF(AND(V472=Y477,W472=AA472),U472,"")</f>
        <v/>
      </c>
      <c r="AB477" s="65" t="str">
        <f>IF(AND(V472=Y477,W472=AB472),U472,"")</f>
        <v/>
      </c>
      <c r="AC477" s="42" t="str">
        <f>IF(AND(V472=Y477,W472=AC472),U472,"")</f>
        <v/>
      </c>
      <c r="AD477" s="37" t="str">
        <f>IF(AND(V472=Y477,W472=AD472),U472,"")</f>
        <v/>
      </c>
    </row>
    <row r="478" spans="1:30" x14ac:dyDescent="0.25">
      <c r="A478" s="66"/>
      <c r="B478" s="66"/>
      <c r="C478" s="66"/>
      <c r="D478" s="78"/>
      <c r="U478" s="66"/>
      <c r="V478" s="66"/>
      <c r="W478" s="66"/>
      <c r="X478" s="78"/>
      <c r="Z478" t="s">
        <v>107</v>
      </c>
      <c r="AA478" t="s">
        <v>106</v>
      </c>
      <c r="AB478" t="s">
        <v>41</v>
      </c>
      <c r="AC478" t="s">
        <v>108</v>
      </c>
      <c r="AD478" s="30" t="s">
        <v>109</v>
      </c>
    </row>
    <row r="479" spans="1:30" x14ac:dyDescent="0.25">
      <c r="A479" s="66"/>
      <c r="B479" s="66"/>
      <c r="C479" s="66"/>
      <c r="D479" s="78"/>
      <c r="U479" s="66"/>
      <c r="V479" s="66"/>
      <c r="W479" s="66"/>
      <c r="X479" s="78"/>
      <c r="AD479" s="30"/>
    </row>
    <row r="480" spans="1:30" x14ac:dyDescent="0.25">
      <c r="A480" s="66"/>
      <c r="B480" s="66"/>
      <c r="C480" s="66"/>
      <c r="D480" s="78"/>
      <c r="F480" t="s">
        <v>107</v>
      </c>
      <c r="G480" t="s">
        <v>106</v>
      </c>
      <c r="H480" t="s">
        <v>41</v>
      </c>
      <c r="I480" t="s">
        <v>108</v>
      </c>
      <c r="J480" s="30" t="s">
        <v>109</v>
      </c>
      <c r="U480" s="66"/>
      <c r="V480" s="66"/>
      <c r="W480" s="66"/>
      <c r="X480" s="78"/>
      <c r="Z480" s="30"/>
    </row>
    <row r="481" spans="1:30" x14ac:dyDescent="0.25">
      <c r="A481" s="200">
        <f>A137</f>
        <v>0</v>
      </c>
      <c r="B481" s="201" t="str">
        <f>B137</f>
        <v/>
      </c>
      <c r="C481" s="201" t="str">
        <f>C137</f>
        <v/>
      </c>
      <c r="D481" s="202" t="e">
        <f>D137</f>
        <v>#N/A</v>
      </c>
      <c r="E481" t="s">
        <v>55</v>
      </c>
      <c r="F481" s="42" t="str">
        <f>IF(AND(B481=E481,C481=F480),A481,"")</f>
        <v/>
      </c>
      <c r="G481" s="42" t="str">
        <f>IF(AND(B481=E481,C481=G480),A481,"")</f>
        <v/>
      </c>
      <c r="H481" s="42" t="str">
        <f>IF(AND(B481=E481,C481=H480),A481,"")</f>
        <v/>
      </c>
      <c r="I481" s="42" t="str">
        <f>IF(AND(B481=E481,C481=I480),A481,"")</f>
        <v/>
      </c>
      <c r="J481" s="37" t="str">
        <f>IF(AND(B481=E481,C481=J480),A481,"")</f>
        <v/>
      </c>
      <c r="U481" s="200">
        <f>U137</f>
        <v>0</v>
      </c>
      <c r="V481" s="201" t="str">
        <f>V137</f>
        <v/>
      </c>
      <c r="W481" s="205" t="str">
        <f>W137</f>
        <v/>
      </c>
      <c r="X481" s="202" t="e">
        <f>X137</f>
        <v>#N/A</v>
      </c>
      <c r="Z481" t="s">
        <v>107</v>
      </c>
      <c r="AA481" t="s">
        <v>106</v>
      </c>
      <c r="AB481" t="s">
        <v>41</v>
      </c>
      <c r="AC481" t="s">
        <v>108</v>
      </c>
      <c r="AD481" s="30" t="s">
        <v>109</v>
      </c>
    </row>
    <row r="482" spans="1:30" x14ac:dyDescent="0.25">
      <c r="A482" s="200"/>
      <c r="B482" s="200"/>
      <c r="C482" s="200"/>
      <c r="D482" s="203"/>
      <c r="E482" t="s">
        <v>54</v>
      </c>
      <c r="F482" s="65" t="str">
        <f>IF(AND(B481=E482,C481=F480),A481,"")</f>
        <v/>
      </c>
      <c r="G482" s="65" t="str">
        <f>IF(AND(B481=E482,C481=G480),A481,"")</f>
        <v/>
      </c>
      <c r="H482" s="42" t="str">
        <f>IF(AND(B481=E482,C481=H480),A481,"")</f>
        <v/>
      </c>
      <c r="I482" s="42" t="str">
        <f>IF(AND(B481=E482,C481=I480),A481,"")</f>
        <v/>
      </c>
      <c r="J482" s="37" t="str">
        <f>IF(AND(B481=E482,C481=J480),A481,"")</f>
        <v/>
      </c>
      <c r="U482" s="200"/>
      <c r="V482" s="200"/>
      <c r="W482" s="200"/>
      <c r="X482" s="203"/>
      <c r="Y482" t="s">
        <v>55</v>
      </c>
      <c r="Z482" s="42" t="str">
        <f>IF(AND(V481=Y482,W481=Z481),U481,"")</f>
        <v/>
      </c>
      <c r="AA482" s="42" t="str">
        <f>IF(AND(V481=Y482,W481=AA481),U481,"")</f>
        <v/>
      </c>
      <c r="AB482" s="42" t="str">
        <f>IF(AND(V481=Y482,W481=AB481),U481,"")</f>
        <v/>
      </c>
      <c r="AC482" s="42" t="str">
        <f>IF(AND(V481=Y482,W481=AC481),U481,"")</f>
        <v/>
      </c>
      <c r="AD482" s="37" t="str">
        <f>IF(AND(V481=Y482,W481=AD481),U481,"")</f>
        <v/>
      </c>
    </row>
    <row r="483" spans="1:30" x14ac:dyDescent="0.25">
      <c r="A483" s="200"/>
      <c r="B483" s="200"/>
      <c r="C483" s="200"/>
      <c r="D483" s="204"/>
      <c r="E483" t="s">
        <v>53</v>
      </c>
      <c r="F483" s="65" t="str">
        <f>IF(AND(B481=E483,C481=F480),A481,"")</f>
        <v/>
      </c>
      <c r="G483" s="65" t="str">
        <f>IF(AND(B481=E483,C481=G480),A481,"")</f>
        <v/>
      </c>
      <c r="H483" s="65" t="str">
        <f>IF(AND(B481=E483,C481=H480),A481,"")</f>
        <v/>
      </c>
      <c r="I483" s="42" t="str">
        <f>IF(AND(B481=E483,C481=I480),A481,"")</f>
        <v/>
      </c>
      <c r="J483" s="37" t="str">
        <f>IF(AND(B481=E483,C481=J480),A481,"")</f>
        <v/>
      </c>
      <c r="U483" s="200"/>
      <c r="V483" s="200"/>
      <c r="W483" s="200"/>
      <c r="X483" s="204"/>
      <c r="Y483" t="s">
        <v>54</v>
      </c>
      <c r="Z483" s="65" t="str">
        <f>IF(AND(V481=Y483,W481=Z481),U481,"")</f>
        <v/>
      </c>
      <c r="AA483" s="65" t="str">
        <f>IF(AND(V481=Y483,W481=AA481),U481,"")</f>
        <v/>
      </c>
      <c r="AB483" s="42" t="str">
        <f>IF(AND(V481=Y483,W481=AB481),U481,"")</f>
        <v/>
      </c>
      <c r="AC483" s="42" t="str">
        <f>IF(AND(V481=Y483,W481=AC481),U481,"")</f>
        <v/>
      </c>
      <c r="AD483" s="37" t="str">
        <f>IF(AND(V481=Y483,W481=AD481),U481,"")</f>
        <v/>
      </c>
    </row>
    <row r="484" spans="1:30" x14ac:dyDescent="0.25">
      <c r="A484" s="66"/>
      <c r="B484" s="66"/>
      <c r="C484" s="66"/>
      <c r="D484" s="78"/>
      <c r="E484" t="s">
        <v>52</v>
      </c>
      <c r="F484" s="41" t="str">
        <f>IF(AND(B481=E484,C481=F480),A481,"")</f>
        <v/>
      </c>
      <c r="G484" s="65" t="str">
        <f>IF(AND(B481=E484,C481=G480),A481,"")</f>
        <v/>
      </c>
      <c r="H484" s="65" t="str">
        <f>IF(AND(B481=E484,C481=H480),A481,"")</f>
        <v/>
      </c>
      <c r="I484" s="42" t="str">
        <f>IF(AND(B481=E484,C481=I480),A481,"")</f>
        <v/>
      </c>
      <c r="J484" s="37" t="str">
        <f>IF(AND(B481=E484,C481=J480),A481,"")</f>
        <v/>
      </c>
      <c r="U484" s="66"/>
      <c r="V484" s="66"/>
      <c r="W484" s="66"/>
      <c r="X484" s="78"/>
      <c r="Y484" t="s">
        <v>53</v>
      </c>
      <c r="Z484" s="65" t="str">
        <f>IF(AND(V481=Y484,W481=Z481),U481,"")</f>
        <v/>
      </c>
      <c r="AA484" s="65" t="str">
        <f>IF(AND(V481=Y484,W481=AA481),U481,"")</f>
        <v/>
      </c>
      <c r="AB484" s="65" t="str">
        <f>IF(AND(V481=Y484,W481=AB481),U481,"")</f>
        <v/>
      </c>
      <c r="AC484" s="42" t="str">
        <f>IF(AND(V481=Y484,W481=AC481),U481,"")</f>
        <v/>
      </c>
      <c r="AD484" s="37" t="str">
        <f>IF(AND(V481=Y484,W481=AD481),U481,"")</f>
        <v/>
      </c>
    </row>
    <row r="485" spans="1:30" x14ac:dyDescent="0.25">
      <c r="A485" s="66"/>
      <c r="B485" s="66"/>
      <c r="C485" s="66"/>
      <c r="D485" s="78"/>
      <c r="E485" t="s">
        <v>51</v>
      </c>
      <c r="F485" s="41" t="str">
        <f>IF(AND(B481=E485,C481=F480),A481,"")</f>
        <v/>
      </c>
      <c r="G485" s="41" t="str">
        <f>IF(AND(B481=E485,C481=G480),A481,"")</f>
        <v/>
      </c>
      <c r="H485" s="65" t="str">
        <f>IF(AND(B481=E485,C481=H480),A481,"")</f>
        <v/>
      </c>
      <c r="I485" s="42" t="str">
        <f>IF(AND(B481=E485,C481=I480),A481,"")</f>
        <v/>
      </c>
      <c r="J485" s="37" t="str">
        <f>IF(AND(B481=E485,C481=J480),A481,"")</f>
        <v/>
      </c>
      <c r="U485" s="66"/>
      <c r="V485" s="66"/>
      <c r="W485" s="66"/>
      <c r="X485" s="78"/>
      <c r="Y485" t="s">
        <v>52</v>
      </c>
      <c r="Z485" s="41" t="str">
        <f>IF(AND(V481=Y485,W481=Z481),U481,"")</f>
        <v/>
      </c>
      <c r="AA485" s="65" t="str">
        <f>IF(AND(V481=Y485,W481=AA$382),U481,"")</f>
        <v/>
      </c>
      <c r="AB485" s="65" t="str">
        <f>IF(AND(V481=Y485,W481=AB481),U481,"")</f>
        <v/>
      </c>
      <c r="AC485" s="42" t="str">
        <f>IF(AND(V481=Y485,W481=AC481),U481,"")</f>
        <v/>
      </c>
      <c r="AD485" s="37" t="str">
        <f>IF(AND(V481=Y485,W481=AD481),U481,"")</f>
        <v/>
      </c>
    </row>
    <row r="486" spans="1:30" x14ac:dyDescent="0.25">
      <c r="A486" s="66"/>
      <c r="B486" s="66"/>
      <c r="C486" s="66"/>
      <c r="D486" s="78"/>
      <c r="F486" t="s">
        <v>107</v>
      </c>
      <c r="G486" t="s">
        <v>106</v>
      </c>
      <c r="H486" t="s">
        <v>41</v>
      </c>
      <c r="I486" t="s">
        <v>108</v>
      </c>
      <c r="J486" s="30" t="s">
        <v>109</v>
      </c>
      <c r="U486" s="66"/>
      <c r="V486" s="66"/>
      <c r="W486" s="66"/>
      <c r="X486" s="78"/>
      <c r="Y486" t="s">
        <v>51</v>
      </c>
      <c r="Z486" s="41" t="str">
        <f>IF(AND(V481=Y486,W481=Z481),U481,"")</f>
        <v/>
      </c>
      <c r="AA486" s="41" t="str">
        <f>IF(AND(V481=Y486,W481=AA481),U481,"")</f>
        <v/>
      </c>
      <c r="AB486" s="65" t="str">
        <f>IF(AND(V481=Y486,W481=AB481),U481,"")</f>
        <v/>
      </c>
      <c r="AC486" s="42" t="str">
        <f>IF(AND(V481=Y486,W481=AC481),U481,"")</f>
        <v/>
      </c>
      <c r="AD486" s="37" t="str">
        <f>IF(AND(V481=Y486,W481=AD481),U481,"")</f>
        <v/>
      </c>
    </row>
    <row r="487" spans="1:30" x14ac:dyDescent="0.25">
      <c r="A487" s="66"/>
      <c r="B487" s="66"/>
      <c r="C487" s="66"/>
      <c r="D487" s="78"/>
      <c r="U487" s="66"/>
      <c r="V487" s="66"/>
      <c r="W487" s="66"/>
      <c r="X487" s="78"/>
      <c r="Z487" t="s">
        <v>107</v>
      </c>
      <c r="AA487" t="s">
        <v>106</v>
      </c>
      <c r="AB487" t="s">
        <v>41</v>
      </c>
      <c r="AC487" t="s">
        <v>108</v>
      </c>
      <c r="AD487" s="30" t="s">
        <v>109</v>
      </c>
    </row>
    <row r="488" spans="1:30" x14ac:dyDescent="0.25">
      <c r="A488" s="66"/>
      <c r="B488" s="66"/>
      <c r="C488" s="66"/>
      <c r="D488" s="78"/>
      <c r="U488" s="66"/>
      <c r="V488" s="66"/>
      <c r="W488" s="66"/>
      <c r="X488" s="78"/>
      <c r="AD488" s="30"/>
    </row>
    <row r="489" spans="1:30" x14ac:dyDescent="0.25">
      <c r="A489" s="66"/>
      <c r="B489" s="66"/>
      <c r="C489" s="66"/>
      <c r="D489" s="78"/>
      <c r="F489" t="s">
        <v>107</v>
      </c>
      <c r="G489" t="s">
        <v>106</v>
      </c>
      <c r="H489" t="s">
        <v>41</v>
      </c>
      <c r="I489" t="s">
        <v>108</v>
      </c>
      <c r="J489" s="30" t="s">
        <v>109</v>
      </c>
      <c r="U489" s="66"/>
      <c r="V489" s="66"/>
      <c r="W489" s="66"/>
      <c r="X489" s="78"/>
      <c r="Z489" s="30"/>
    </row>
    <row r="490" spans="1:30" x14ac:dyDescent="0.25">
      <c r="A490" s="200">
        <f>A140</f>
        <v>0</v>
      </c>
      <c r="B490" s="201" t="str">
        <f>B140</f>
        <v/>
      </c>
      <c r="C490" s="201" t="str">
        <f>C140</f>
        <v/>
      </c>
      <c r="D490" s="202" t="e">
        <f>D140</f>
        <v>#N/A</v>
      </c>
      <c r="E490" t="s">
        <v>55</v>
      </c>
      <c r="F490" s="42" t="str">
        <f>IF(AND(B490=E490,C490=F489),A490,"")</f>
        <v/>
      </c>
      <c r="G490" s="42" t="str">
        <f>IF(AND(B490=E490,C490=G489),A490,"")</f>
        <v/>
      </c>
      <c r="H490" s="42" t="str">
        <f>IF(AND(B490=E490,C490=H489),A490,"")</f>
        <v/>
      </c>
      <c r="I490" s="42" t="str">
        <f>IF(AND(B490=E490,C490=I489),A490,"")</f>
        <v/>
      </c>
      <c r="J490" s="37" t="str">
        <f>IF(AND(B490=E490,C490=J489),A490,"")</f>
        <v/>
      </c>
      <c r="U490" s="200">
        <f>U140</f>
        <v>0</v>
      </c>
      <c r="V490" s="201" t="str">
        <f>V140</f>
        <v/>
      </c>
      <c r="W490" s="205" t="str">
        <f>W140</f>
        <v/>
      </c>
      <c r="X490" s="202" t="e">
        <f>X140</f>
        <v>#N/A</v>
      </c>
      <c r="Z490" t="s">
        <v>107</v>
      </c>
      <c r="AA490" t="s">
        <v>106</v>
      </c>
      <c r="AB490" t="s">
        <v>41</v>
      </c>
      <c r="AC490" t="s">
        <v>108</v>
      </c>
      <c r="AD490" s="30" t="s">
        <v>109</v>
      </c>
    </row>
    <row r="491" spans="1:30" x14ac:dyDescent="0.25">
      <c r="A491" s="200"/>
      <c r="B491" s="200"/>
      <c r="C491" s="200"/>
      <c r="D491" s="203"/>
      <c r="E491" t="s">
        <v>54</v>
      </c>
      <c r="F491" s="65" t="str">
        <f>IF(AND(B490=E491,C490=F489),A490,"")</f>
        <v/>
      </c>
      <c r="G491" s="65" t="str">
        <f>IF(AND(B490=E491,C490=G489),A490,"")</f>
        <v/>
      </c>
      <c r="H491" s="42" t="str">
        <f>IF(AND(B490=E491,C490=H489),A490,"")</f>
        <v/>
      </c>
      <c r="I491" s="42" t="str">
        <f>IF(AND(B490=E491,C490=I489),A490,"")</f>
        <v/>
      </c>
      <c r="J491" s="37" t="str">
        <f>IF(AND(B490=E491,C490=J489),A490,"")</f>
        <v/>
      </c>
      <c r="U491" s="200"/>
      <c r="V491" s="200"/>
      <c r="W491" s="200"/>
      <c r="X491" s="203"/>
      <c r="Y491" t="s">
        <v>55</v>
      </c>
      <c r="Z491" s="42" t="str">
        <f>IF(AND(V490=Y491,W490=Z490),U490,"")</f>
        <v/>
      </c>
      <c r="AA491" s="42" t="str">
        <f>IF(AND(V490=Y491,W490=AA490),U490,"")</f>
        <v/>
      </c>
      <c r="AB491" s="42" t="str">
        <f>IF(AND(V490=Y491,W490=AB490),U490,"")</f>
        <v/>
      </c>
      <c r="AC491" s="42" t="str">
        <f>IF(AND(V490=Y491,W490=AC490),U490,"")</f>
        <v/>
      </c>
      <c r="AD491" s="37" t="str">
        <f>IF(AND(V490=Y491,W490=AD490),U490,"")</f>
        <v/>
      </c>
    </row>
    <row r="492" spans="1:30" x14ac:dyDescent="0.25">
      <c r="A492" s="200"/>
      <c r="B492" s="200"/>
      <c r="C492" s="200"/>
      <c r="D492" s="204"/>
      <c r="E492" t="s">
        <v>53</v>
      </c>
      <c r="F492" s="65" t="str">
        <f>IF(AND(B490=E492,C490=F489),A490,"")</f>
        <v/>
      </c>
      <c r="G492" s="65" t="str">
        <f>IF(AND(B490=E492,C490=G489),A490,"")</f>
        <v/>
      </c>
      <c r="H492" s="65" t="str">
        <f>IF(AND(B490=E492,C490=H489),A490,"")</f>
        <v/>
      </c>
      <c r="I492" s="42" t="str">
        <f>IF(AND(B490=E492,C490=I489),A490,"")</f>
        <v/>
      </c>
      <c r="J492" s="37" t="str">
        <f>IF(AND(B490=E492,C490=J489),A490,"")</f>
        <v/>
      </c>
      <c r="U492" s="200"/>
      <c r="V492" s="200"/>
      <c r="W492" s="200"/>
      <c r="X492" s="204"/>
      <c r="Y492" t="s">
        <v>54</v>
      </c>
      <c r="Z492" s="65" t="str">
        <f>IF(AND(V490=Y492,W490=Z490),U490,"")</f>
        <v/>
      </c>
      <c r="AA492" s="65" t="str">
        <f>IF(AND(V490=Y492,W490=AA490),U490,"")</f>
        <v/>
      </c>
      <c r="AB492" s="42" t="str">
        <f>IF(AND(V490=Y492,W490=AB490),U490,"")</f>
        <v/>
      </c>
      <c r="AC492" s="42" t="str">
        <f>IF(AND(V490=Y492,W490=AC490),U490,"")</f>
        <v/>
      </c>
      <c r="AD492" s="37" t="str">
        <f>IF(AND(V490=Y492,W490=AD490),U490,"")</f>
        <v/>
      </c>
    </row>
    <row r="493" spans="1:30" x14ac:dyDescent="0.25">
      <c r="A493" s="66"/>
      <c r="B493" s="66"/>
      <c r="C493" s="66"/>
      <c r="D493" s="78"/>
      <c r="E493" t="s">
        <v>52</v>
      </c>
      <c r="F493" s="41" t="str">
        <f>IF(AND(B490=E493,C490=F489),A490,"")</f>
        <v/>
      </c>
      <c r="G493" s="65" t="str">
        <f>IF(AND(B490=E493,C490=G489),A490,"")</f>
        <v/>
      </c>
      <c r="H493" s="65" t="str">
        <f>IF(AND(B490=E493,C490=H489),A490,"")</f>
        <v/>
      </c>
      <c r="I493" s="42" t="str">
        <f>IF(AND(B490=E493,C490=I489),A490,"")</f>
        <v/>
      </c>
      <c r="J493" s="37" t="str">
        <f>IF(AND(B490=E493,C490=J489),A490,"")</f>
        <v/>
      </c>
      <c r="U493" s="66"/>
      <c r="V493" s="66"/>
      <c r="W493" s="66"/>
      <c r="X493" s="78"/>
      <c r="Y493" t="s">
        <v>53</v>
      </c>
      <c r="Z493" s="65" t="str">
        <f>IF(AND(V490=Y493,W490=Z490),U490,"")</f>
        <v/>
      </c>
      <c r="AA493" s="65" t="str">
        <f>IF(AND(V490=Y493,W490=AA490),U490,"")</f>
        <v/>
      </c>
      <c r="AB493" s="65" t="str">
        <f>IF(AND(V490=Y493,W490=AB490),U490,"")</f>
        <v/>
      </c>
      <c r="AC493" s="42" t="str">
        <f>IF(AND(V490=Y493,W490=AC490),U490,"")</f>
        <v/>
      </c>
      <c r="AD493" s="37" t="str">
        <f>IF(AND(V490=Y493,W490=AD490),U490,"")</f>
        <v/>
      </c>
    </row>
    <row r="494" spans="1:30" x14ac:dyDescent="0.25">
      <c r="A494" s="66"/>
      <c r="B494" s="66"/>
      <c r="C494" s="66"/>
      <c r="D494" s="78"/>
      <c r="E494" t="s">
        <v>51</v>
      </c>
      <c r="F494" s="41" t="str">
        <f>IF(AND(B490=E494,C490=F489),A490,"")</f>
        <v/>
      </c>
      <c r="G494" s="41" t="str">
        <f>IF(AND(B490=E494,C490=G489),A490,"")</f>
        <v/>
      </c>
      <c r="H494" s="65" t="str">
        <f>IF(AND(B490=E494,C490=H489),A490,"")</f>
        <v/>
      </c>
      <c r="I494" s="42" t="str">
        <f>IF(AND(B490=E494,C490=I489),A490,"")</f>
        <v/>
      </c>
      <c r="J494" s="37" t="str">
        <f>IF(AND(B490=E494,C490=J489),A490,"")</f>
        <v/>
      </c>
      <c r="U494" s="66"/>
      <c r="V494" s="66"/>
      <c r="W494" s="66"/>
      <c r="X494" s="78"/>
      <c r="Y494" t="s">
        <v>52</v>
      </c>
      <c r="Z494" s="41" t="str">
        <f>IF(AND(V490=Y494,W490=Z490),U490,"")</f>
        <v/>
      </c>
      <c r="AA494" s="65" t="str">
        <f>IF(AND(V490=Y494,W490=AA$382),U490,"")</f>
        <v/>
      </c>
      <c r="AB494" s="65" t="str">
        <f>IF(AND(V490=Y494,W490=AB490),U490,"")</f>
        <v/>
      </c>
      <c r="AC494" s="42" t="str">
        <f>IF(AND(V490=Y494,W490=AC490),U490,"")</f>
        <v/>
      </c>
      <c r="AD494" s="37" t="str">
        <f>IF(AND(V490=Y494,W490=AD490),U490,"")</f>
        <v/>
      </c>
    </row>
    <row r="495" spans="1:30" x14ac:dyDescent="0.25">
      <c r="A495" s="66"/>
      <c r="B495" s="66"/>
      <c r="C495" s="66"/>
      <c r="D495" s="78"/>
      <c r="F495" t="s">
        <v>107</v>
      </c>
      <c r="G495" t="s">
        <v>106</v>
      </c>
      <c r="H495" t="s">
        <v>41</v>
      </c>
      <c r="I495" t="s">
        <v>108</v>
      </c>
      <c r="J495" s="30" t="s">
        <v>109</v>
      </c>
      <c r="U495" s="66"/>
      <c r="V495" s="66"/>
      <c r="W495" s="66"/>
      <c r="X495" s="78"/>
      <c r="Y495" t="s">
        <v>51</v>
      </c>
      <c r="Z495" s="41" t="str">
        <f>IF(AND(V490=Y495,W490=Z490),U490,"")</f>
        <v/>
      </c>
      <c r="AA495" s="41" t="str">
        <f>IF(AND(V490=Y495,W490=AA490),U490,"")</f>
        <v/>
      </c>
      <c r="AB495" s="65" t="str">
        <f>IF(AND(V490=Y495,W490=AB490),U490,"")</f>
        <v/>
      </c>
      <c r="AC495" s="42" t="str">
        <f>IF(AND(V490=Y495,W490=AC490),U490,"")</f>
        <v/>
      </c>
      <c r="AD495" s="37" t="str">
        <f>IF(AND(V490=Y495,W490=AD490),U490,"")</f>
        <v/>
      </c>
    </row>
    <row r="496" spans="1:30" x14ac:dyDescent="0.25">
      <c r="A496" s="66"/>
      <c r="B496" s="66"/>
      <c r="C496" s="66"/>
      <c r="D496" s="78"/>
      <c r="U496" s="66"/>
      <c r="V496" s="66"/>
      <c r="W496" s="66"/>
      <c r="X496" s="78"/>
      <c r="Z496" t="s">
        <v>107</v>
      </c>
      <c r="AA496" t="s">
        <v>106</v>
      </c>
      <c r="AB496" t="s">
        <v>41</v>
      </c>
      <c r="AC496" t="s">
        <v>108</v>
      </c>
      <c r="AD496" s="30" t="s">
        <v>109</v>
      </c>
    </row>
    <row r="497" spans="1:30" x14ac:dyDescent="0.25">
      <c r="A497" s="66"/>
      <c r="B497" s="66"/>
      <c r="C497" s="66"/>
      <c r="D497" s="78"/>
      <c r="U497" s="66"/>
      <c r="V497" s="66"/>
      <c r="W497" s="66"/>
      <c r="X497" s="78"/>
      <c r="AD497" s="30"/>
    </row>
    <row r="498" spans="1:30" x14ac:dyDescent="0.25">
      <c r="A498" s="66"/>
      <c r="B498" s="66"/>
      <c r="C498" s="66"/>
      <c r="D498" s="78"/>
      <c r="F498" t="s">
        <v>107</v>
      </c>
      <c r="G498" t="s">
        <v>106</v>
      </c>
      <c r="H498" t="s">
        <v>41</v>
      </c>
      <c r="I498" t="s">
        <v>108</v>
      </c>
      <c r="J498" s="30" t="s">
        <v>109</v>
      </c>
      <c r="U498" s="66"/>
      <c r="V498" s="66"/>
      <c r="W498" s="66"/>
      <c r="X498" s="78"/>
      <c r="Z498" s="30"/>
    </row>
    <row r="499" spans="1:30" x14ac:dyDescent="0.25">
      <c r="A499" s="200">
        <f>A143</f>
        <v>0</v>
      </c>
      <c r="B499" s="201" t="str">
        <f>B143</f>
        <v/>
      </c>
      <c r="C499" s="201" t="str">
        <f>C143</f>
        <v/>
      </c>
      <c r="D499" s="202" t="e">
        <f>D143</f>
        <v>#N/A</v>
      </c>
      <c r="E499" t="s">
        <v>55</v>
      </c>
      <c r="F499" s="42" t="str">
        <f>IF(AND(B499=E499,C499=F498),A499,"")</f>
        <v/>
      </c>
      <c r="G499" s="42" t="str">
        <f>IF(AND(B499=E499,C499=G498),A499,"")</f>
        <v/>
      </c>
      <c r="H499" s="42" t="str">
        <f>IF(AND(B499=E499,C499=H498),A499,"")</f>
        <v/>
      </c>
      <c r="I499" s="42" t="str">
        <f>IF(AND(B499=E499,C499=I498),A499,"")</f>
        <v/>
      </c>
      <c r="J499" s="37" t="str">
        <f>IF(AND(B499=E499,C499=J498),A499,"")</f>
        <v/>
      </c>
      <c r="U499" s="200">
        <f>U143</f>
        <v>0</v>
      </c>
      <c r="V499" s="201" t="str">
        <f>V143</f>
        <v/>
      </c>
      <c r="W499" s="205" t="str">
        <f>W143</f>
        <v/>
      </c>
      <c r="X499" s="202" t="e">
        <f>X143</f>
        <v>#N/A</v>
      </c>
      <c r="Z499" t="s">
        <v>107</v>
      </c>
      <c r="AA499" t="s">
        <v>106</v>
      </c>
      <c r="AB499" t="s">
        <v>41</v>
      </c>
      <c r="AC499" t="s">
        <v>108</v>
      </c>
      <c r="AD499" s="30" t="s">
        <v>109</v>
      </c>
    </row>
    <row r="500" spans="1:30" x14ac:dyDescent="0.25">
      <c r="A500" s="200"/>
      <c r="B500" s="200"/>
      <c r="C500" s="200"/>
      <c r="D500" s="203"/>
      <c r="E500" t="s">
        <v>54</v>
      </c>
      <c r="F500" s="65" t="str">
        <f>IF(AND(B499=E500,C499=F498),A499,"")</f>
        <v/>
      </c>
      <c r="G500" s="65" t="str">
        <f>IF(AND(B499=E500,C499=G498),A499,"")</f>
        <v/>
      </c>
      <c r="H500" s="42" t="str">
        <f>IF(AND(B499=E500,C499=H498),A499,"")</f>
        <v/>
      </c>
      <c r="I500" s="42" t="str">
        <f>IF(AND(B499=E500,C499=I498),A499,"")</f>
        <v/>
      </c>
      <c r="J500" s="37" t="str">
        <f>IF(AND(B499=E500,C499=J498),A499,"")</f>
        <v/>
      </c>
      <c r="U500" s="200"/>
      <c r="V500" s="200"/>
      <c r="W500" s="200"/>
      <c r="X500" s="203"/>
      <c r="Y500" t="s">
        <v>55</v>
      </c>
      <c r="Z500" s="42" t="str">
        <f>IF(AND(V499=Y500,W499=Z499),U499,"")</f>
        <v/>
      </c>
      <c r="AA500" s="42" t="str">
        <f>IF(AND(V499=Y500,W499=AA499),U499,"")</f>
        <v/>
      </c>
      <c r="AB500" s="42" t="str">
        <f>IF(AND(V499=Y500,W499=AB499),U499,"")</f>
        <v/>
      </c>
      <c r="AC500" s="42" t="str">
        <f>IF(AND(V499=Y500,W499=AC499),U499,"")</f>
        <v/>
      </c>
      <c r="AD500" s="37" t="str">
        <f>IF(AND(V499=Y500,W499=AD499),U499,"")</f>
        <v/>
      </c>
    </row>
    <row r="501" spans="1:30" x14ac:dyDescent="0.25">
      <c r="A501" s="200"/>
      <c r="B501" s="200"/>
      <c r="C501" s="200"/>
      <c r="D501" s="204"/>
      <c r="E501" t="s">
        <v>53</v>
      </c>
      <c r="F501" s="65" t="str">
        <f>IF(AND(B499=E501,C499=F498),A499,"")</f>
        <v/>
      </c>
      <c r="G501" s="65" t="str">
        <f>IF(AND(B499=E501,C499=G498),A499,"")</f>
        <v/>
      </c>
      <c r="H501" s="65" t="str">
        <f>IF(AND(B499=E501,C499=H498),A499,"")</f>
        <v/>
      </c>
      <c r="I501" s="42" t="str">
        <f>IF(AND(B499=E501,C499=I498),A499,"")</f>
        <v/>
      </c>
      <c r="J501" s="37" t="str">
        <f>IF(AND(B499=E501,C499=J498),A499,"")</f>
        <v/>
      </c>
      <c r="U501" s="200"/>
      <c r="V501" s="200"/>
      <c r="W501" s="200"/>
      <c r="X501" s="204"/>
      <c r="Y501" t="s">
        <v>54</v>
      </c>
      <c r="Z501" s="65" t="str">
        <f>IF(AND(V499=Y501,W499=Z499),U499,"")</f>
        <v/>
      </c>
      <c r="AA501" s="65" t="str">
        <f>IF(AND(V499=Y501,W499=AA499),U499,"")</f>
        <v/>
      </c>
      <c r="AB501" s="42" t="str">
        <f>IF(AND(V499=Y501,W499=AB499),U499,"")</f>
        <v/>
      </c>
      <c r="AC501" s="42" t="str">
        <f>IF(AND(V499=Y501,W499=AC499),U499,"")</f>
        <v/>
      </c>
      <c r="AD501" s="37" t="str">
        <f>IF(AND(V499=Y501,W499=AD499),U499,"")</f>
        <v/>
      </c>
    </row>
    <row r="502" spans="1:30" x14ac:dyDescent="0.25">
      <c r="A502" s="66"/>
      <c r="B502" s="66"/>
      <c r="C502" s="66"/>
      <c r="D502" s="78"/>
      <c r="E502" t="s">
        <v>52</v>
      </c>
      <c r="F502" s="41" t="str">
        <f>IF(AND(B499=E502,C499=F498),A499,"")</f>
        <v/>
      </c>
      <c r="G502" s="65" t="str">
        <f>IF(AND(B499=E502,C499=G498),A499,"")</f>
        <v/>
      </c>
      <c r="H502" s="65" t="str">
        <f>IF(AND(B499=E502,C499=H498),A499,"")</f>
        <v/>
      </c>
      <c r="I502" s="42" t="str">
        <f>IF(AND(B499=E502,C499=I498),A499,"")</f>
        <v/>
      </c>
      <c r="J502" s="37" t="str">
        <f>IF(AND(B499=E502,C499=J498),A499,"")</f>
        <v/>
      </c>
      <c r="U502" s="66"/>
      <c r="V502" s="66"/>
      <c r="W502" s="66"/>
      <c r="X502" s="78"/>
      <c r="Y502" t="s">
        <v>53</v>
      </c>
      <c r="Z502" s="65" t="str">
        <f>IF(AND(V499=Y502,W499=Z499),U499,"")</f>
        <v/>
      </c>
      <c r="AA502" s="65" t="str">
        <f>IF(AND(V499=Y502,W499=AA499),U499,"")</f>
        <v/>
      </c>
      <c r="AB502" s="65" t="str">
        <f>IF(AND(V499=Y502,W499=AB499),U499,"")</f>
        <v/>
      </c>
      <c r="AC502" s="42" t="str">
        <f>IF(AND(V499=Y502,W499=AC499),U499,"")</f>
        <v/>
      </c>
      <c r="AD502" s="37" t="str">
        <f>IF(AND(V499=Y502,W499=AD499),U499,"")</f>
        <v/>
      </c>
    </row>
    <row r="503" spans="1:30" x14ac:dyDescent="0.25">
      <c r="A503" s="66"/>
      <c r="B503" s="66"/>
      <c r="C503" s="66"/>
      <c r="D503" s="78"/>
      <c r="E503" t="s">
        <v>51</v>
      </c>
      <c r="F503" s="41" t="str">
        <f>IF(AND(B499=E503,C499=F498),A499,"")</f>
        <v/>
      </c>
      <c r="G503" s="41" t="str">
        <f>IF(AND(B499=E503,C499=G498),A499,"")</f>
        <v/>
      </c>
      <c r="H503" s="65" t="str">
        <f>IF(AND(B499=E503,C499=H498),A499,"")</f>
        <v/>
      </c>
      <c r="I503" s="42" t="str">
        <f>IF(AND(B499=E503,C499=I498),A499,"")</f>
        <v/>
      </c>
      <c r="J503" s="37" t="str">
        <f>IF(AND(B499=E503,C499=J498),A499,"")</f>
        <v/>
      </c>
      <c r="U503" s="66"/>
      <c r="V503" s="66"/>
      <c r="W503" s="66"/>
      <c r="X503" s="78"/>
      <c r="Y503" t="s">
        <v>52</v>
      </c>
      <c r="Z503" s="41" t="str">
        <f>IF(AND(V499=Y503,W499=Z499),U499,"")</f>
        <v/>
      </c>
      <c r="AA503" s="65" t="str">
        <f>IF(AND(V499=Y503,W499=AA$382),U499,"")</f>
        <v/>
      </c>
      <c r="AB503" s="65" t="str">
        <f>IF(AND(V499=Y503,W499=AB499),U499,"")</f>
        <v/>
      </c>
      <c r="AC503" s="42" t="str">
        <f>IF(AND(V499=Y503,W499=AC499),U499,"")</f>
        <v/>
      </c>
      <c r="AD503" s="37" t="str">
        <f>IF(AND(V499=Y503,W499=AD499),U499,"")</f>
        <v/>
      </c>
    </row>
    <row r="504" spans="1:30" x14ac:dyDescent="0.25">
      <c r="A504" s="66"/>
      <c r="B504" s="66"/>
      <c r="C504" s="66"/>
      <c r="D504" s="78"/>
      <c r="F504" t="s">
        <v>107</v>
      </c>
      <c r="G504" t="s">
        <v>106</v>
      </c>
      <c r="H504" t="s">
        <v>41</v>
      </c>
      <c r="I504" t="s">
        <v>108</v>
      </c>
      <c r="J504" s="30" t="s">
        <v>109</v>
      </c>
      <c r="U504" s="66"/>
      <c r="V504" s="66"/>
      <c r="W504" s="66"/>
      <c r="X504" s="78"/>
      <c r="Y504" t="s">
        <v>51</v>
      </c>
      <c r="Z504" s="41" t="str">
        <f>IF(AND(V499=Y504,W499=Z499),U499,"")</f>
        <v/>
      </c>
      <c r="AA504" s="41" t="str">
        <f>IF(AND(V499=Y504,W499=AA499),U499,"")</f>
        <v/>
      </c>
      <c r="AB504" s="65" t="str">
        <f>IF(AND(V499=Y504,W499=AB499),U499,"")</f>
        <v/>
      </c>
      <c r="AC504" s="42" t="str">
        <f>IF(AND(V499=Y504,W499=AC499),U499,"")</f>
        <v/>
      </c>
      <c r="AD504" s="37" t="str">
        <f>IF(AND(V499=Y504,W499=AD499),U499,"")</f>
        <v/>
      </c>
    </row>
    <row r="505" spans="1:30" x14ac:dyDescent="0.25">
      <c r="A505" s="66"/>
      <c r="B505" s="66"/>
      <c r="C505" s="66"/>
      <c r="D505" s="78"/>
      <c r="U505" s="66"/>
      <c r="V505" s="66"/>
      <c r="W505" s="66"/>
      <c r="X505" s="78"/>
      <c r="Z505" t="s">
        <v>107</v>
      </c>
      <c r="AA505" t="s">
        <v>106</v>
      </c>
      <c r="AB505" t="s">
        <v>41</v>
      </c>
      <c r="AC505" t="s">
        <v>108</v>
      </c>
      <c r="AD505" s="30" t="s">
        <v>109</v>
      </c>
    </row>
    <row r="506" spans="1:30" x14ac:dyDescent="0.25">
      <c r="A506" s="66"/>
      <c r="B506" s="66"/>
      <c r="C506" s="66"/>
      <c r="D506" s="78"/>
      <c r="U506" s="66"/>
      <c r="V506" s="66"/>
      <c r="W506" s="66"/>
      <c r="X506" s="78"/>
      <c r="AD506" s="30"/>
    </row>
    <row r="507" spans="1:30" x14ac:dyDescent="0.25">
      <c r="A507" s="66"/>
      <c r="B507" s="66"/>
      <c r="C507" s="66"/>
      <c r="D507" s="78"/>
      <c r="F507" t="s">
        <v>107</v>
      </c>
      <c r="G507" t="s">
        <v>106</v>
      </c>
      <c r="H507" t="s">
        <v>41</v>
      </c>
      <c r="I507" t="s">
        <v>108</v>
      </c>
      <c r="J507" s="30" t="s">
        <v>109</v>
      </c>
      <c r="U507" s="66"/>
      <c r="V507" s="66"/>
      <c r="W507" s="66"/>
      <c r="X507" s="78"/>
      <c r="Z507" s="30"/>
    </row>
    <row r="508" spans="1:30" x14ac:dyDescent="0.25">
      <c r="A508" s="200">
        <f>A146</f>
        <v>0</v>
      </c>
      <c r="B508" s="201" t="str">
        <f>B146</f>
        <v/>
      </c>
      <c r="C508" s="201" t="str">
        <f>C146</f>
        <v/>
      </c>
      <c r="D508" s="202" t="e">
        <f>D146</f>
        <v>#N/A</v>
      </c>
      <c r="E508" t="s">
        <v>55</v>
      </c>
      <c r="F508" s="42" t="str">
        <f>IF(AND(B508=E508,C508=F507),A508,"")</f>
        <v/>
      </c>
      <c r="G508" s="42" t="str">
        <f>IF(AND(B508=E508,C508=G507),A508,"")</f>
        <v/>
      </c>
      <c r="H508" s="42" t="str">
        <f>IF(AND(B508=E508,C508=H507),A508,"")</f>
        <v/>
      </c>
      <c r="I508" s="42" t="str">
        <f>IF(AND(B508=E508,C508=I507),A508,"")</f>
        <v/>
      </c>
      <c r="J508" s="37" t="str">
        <f>IF(AND(B508=E508,C508=J507),A508,"")</f>
        <v/>
      </c>
      <c r="U508" s="200">
        <f>U146</f>
        <v>0</v>
      </c>
      <c r="V508" s="201" t="str">
        <f>V146</f>
        <v/>
      </c>
      <c r="W508" s="205" t="str">
        <f>W146</f>
        <v/>
      </c>
      <c r="X508" s="202" t="e">
        <f>X146</f>
        <v>#N/A</v>
      </c>
      <c r="Z508" t="s">
        <v>107</v>
      </c>
      <c r="AA508" t="s">
        <v>106</v>
      </c>
      <c r="AB508" t="s">
        <v>41</v>
      </c>
      <c r="AC508" t="s">
        <v>108</v>
      </c>
      <c r="AD508" s="30" t="s">
        <v>109</v>
      </c>
    </row>
    <row r="509" spans="1:30" x14ac:dyDescent="0.25">
      <c r="A509" s="200"/>
      <c r="B509" s="200"/>
      <c r="C509" s="200"/>
      <c r="D509" s="203"/>
      <c r="E509" t="s">
        <v>54</v>
      </c>
      <c r="F509" s="65" t="str">
        <f>IF(AND(B508=E509,C508=F507),A508,"")</f>
        <v/>
      </c>
      <c r="G509" s="65" t="str">
        <f>IF(AND(B508=E509,C508=G507),A508,"")</f>
        <v/>
      </c>
      <c r="H509" s="42" t="str">
        <f>IF(AND(B508=E509,C508=H507),A508,"")</f>
        <v/>
      </c>
      <c r="I509" s="42" t="str">
        <f>IF(AND(B508=E509,C508=I507),A508,"")</f>
        <v/>
      </c>
      <c r="J509" s="37" t="str">
        <f>IF(AND(B508=E509,C508=J507),A508,"")</f>
        <v/>
      </c>
      <c r="U509" s="200"/>
      <c r="V509" s="200"/>
      <c r="W509" s="200"/>
      <c r="X509" s="203"/>
      <c r="Y509" t="s">
        <v>55</v>
      </c>
      <c r="Z509" s="42" t="str">
        <f>IF(AND(V508=Y509,W508=Z508),U508,"")</f>
        <v/>
      </c>
      <c r="AA509" s="42" t="str">
        <f>IF(AND(V508=Y509,W508=AA508),U508,"")</f>
        <v/>
      </c>
      <c r="AB509" s="42" t="str">
        <f>IF(AND(V508=Y509,W508=AB508),U508,"")</f>
        <v/>
      </c>
      <c r="AC509" s="42" t="str">
        <f>IF(AND(V508=Y509,W508=AC508),U508,"")</f>
        <v/>
      </c>
      <c r="AD509" s="37" t="str">
        <f>IF(AND(V508=Y509,W508=AD508),U508,"")</f>
        <v/>
      </c>
    </row>
    <row r="510" spans="1:30" x14ac:dyDescent="0.25">
      <c r="A510" s="200"/>
      <c r="B510" s="200"/>
      <c r="C510" s="200"/>
      <c r="D510" s="204"/>
      <c r="E510" t="s">
        <v>53</v>
      </c>
      <c r="F510" s="65" t="str">
        <f>IF(AND(B508=E510,C508=F507),A508,"")</f>
        <v/>
      </c>
      <c r="G510" s="65" t="str">
        <f>IF(AND(B508=E510,C508=G507),A508,"")</f>
        <v/>
      </c>
      <c r="H510" s="65" t="str">
        <f>IF(AND(B508=E510,C508=H507),A508,"")</f>
        <v/>
      </c>
      <c r="I510" s="42" t="str">
        <f>IF(AND(B508=E510,C508=I507),A508,"")</f>
        <v/>
      </c>
      <c r="J510" s="37" t="str">
        <f>IF(AND(B508=E510,C508=J507),A508,"")</f>
        <v/>
      </c>
      <c r="U510" s="200"/>
      <c r="V510" s="200"/>
      <c r="W510" s="200"/>
      <c r="X510" s="204"/>
      <c r="Y510" t="s">
        <v>54</v>
      </c>
      <c r="Z510" s="65" t="str">
        <f>IF(AND(V508=Y510,W508=Z508),U508,"")</f>
        <v/>
      </c>
      <c r="AA510" s="65" t="str">
        <f>IF(AND(V508=Y510,W508=AA508),U508,"")</f>
        <v/>
      </c>
      <c r="AB510" s="42" t="str">
        <f>IF(AND(V508=Y510,W508=AB508),U508,"")</f>
        <v/>
      </c>
      <c r="AC510" s="42" t="str">
        <f>IF(AND(V508=Y510,W508=AC508),U508,"")</f>
        <v/>
      </c>
      <c r="AD510" s="37" t="str">
        <f>IF(AND(V508=Y510,W508=AD508),U508,"")</f>
        <v/>
      </c>
    </row>
    <row r="511" spans="1:30" x14ac:dyDescent="0.25">
      <c r="A511" s="66"/>
      <c r="B511" s="66"/>
      <c r="C511" s="66"/>
      <c r="D511" s="78"/>
      <c r="E511" t="s">
        <v>52</v>
      </c>
      <c r="F511" s="41" t="str">
        <f>IF(AND(B508=E511,C508=F507),A508,"")</f>
        <v/>
      </c>
      <c r="G511" s="65" t="str">
        <f>IF(AND(B508=E511,C508=G507),A508,"")</f>
        <v/>
      </c>
      <c r="H511" s="65" t="str">
        <f>IF(AND(B508=E511,C508=H507),A508,"")</f>
        <v/>
      </c>
      <c r="I511" s="42" t="str">
        <f>IF(AND(B508=E511,C508=I507),A508,"")</f>
        <v/>
      </c>
      <c r="J511" s="37" t="str">
        <f>IF(AND(B508=E511,C508=J507),A508,"")</f>
        <v/>
      </c>
      <c r="U511" s="66"/>
      <c r="V511" s="66"/>
      <c r="W511" s="66"/>
      <c r="X511" s="78"/>
      <c r="Y511" t="s">
        <v>53</v>
      </c>
      <c r="Z511" s="65" t="str">
        <f>IF(AND(V508=Y511,W508=Z508),U508,"")</f>
        <v/>
      </c>
      <c r="AA511" s="65" t="str">
        <f>IF(AND(V508=Y511,W508=AA508),U508,"")</f>
        <v/>
      </c>
      <c r="AB511" s="65" t="str">
        <f>IF(AND(V508=Y511,W508=AB508),U508,"")</f>
        <v/>
      </c>
      <c r="AC511" s="42" t="str">
        <f>IF(AND(V508=Y511,W508=AC508),U508,"")</f>
        <v/>
      </c>
      <c r="AD511" s="37" t="str">
        <f>IF(AND(V508=Y511,W508=AD508),U508,"")</f>
        <v/>
      </c>
    </row>
    <row r="512" spans="1:30" x14ac:dyDescent="0.25">
      <c r="A512" s="66"/>
      <c r="B512" s="66"/>
      <c r="C512" s="66"/>
      <c r="D512" s="78"/>
      <c r="E512" t="s">
        <v>51</v>
      </c>
      <c r="F512" s="41" t="str">
        <f>IF(AND(B508=E512,C508=F507),A508,"")</f>
        <v/>
      </c>
      <c r="G512" s="41" t="str">
        <f>IF(AND(B508=E512,C508=G507),A508,"")</f>
        <v/>
      </c>
      <c r="H512" s="65" t="str">
        <f>IF(AND(B508=E512,C508=H507),A508,"")</f>
        <v/>
      </c>
      <c r="I512" s="42" t="str">
        <f>IF(AND(B508=E512,C508=I507),A508,"")</f>
        <v/>
      </c>
      <c r="J512" s="37" t="str">
        <f>IF(AND(B508=E512,C508=J507),A508,"")</f>
        <v/>
      </c>
      <c r="U512" s="66"/>
      <c r="V512" s="66"/>
      <c r="W512" s="66"/>
      <c r="X512" s="78"/>
      <c r="Y512" t="s">
        <v>52</v>
      </c>
      <c r="Z512" s="41" t="str">
        <f>IF(AND(V508=Y512,W508=Z508),U508,"")</f>
        <v/>
      </c>
      <c r="AA512" s="65" t="str">
        <f>IF(AND(V508=Y512,W508=AA$382),U508,"")</f>
        <v/>
      </c>
      <c r="AB512" s="65" t="str">
        <f>IF(AND(V508=Y512,W508=AB508),U508,"")</f>
        <v/>
      </c>
      <c r="AC512" s="42" t="str">
        <f>IF(AND(V508=Y512,W508=AC508),U508,"")</f>
        <v/>
      </c>
      <c r="AD512" s="37" t="str">
        <f>IF(AND(V508=Y512,W508=AD508),U508,"")</f>
        <v/>
      </c>
    </row>
    <row r="513" spans="1:30" x14ac:dyDescent="0.25">
      <c r="A513" s="66"/>
      <c r="B513" s="66"/>
      <c r="C513" s="66"/>
      <c r="D513" s="78"/>
      <c r="F513" t="s">
        <v>107</v>
      </c>
      <c r="G513" t="s">
        <v>106</v>
      </c>
      <c r="H513" t="s">
        <v>41</v>
      </c>
      <c r="I513" t="s">
        <v>108</v>
      </c>
      <c r="J513" s="30" t="s">
        <v>109</v>
      </c>
      <c r="U513" s="66"/>
      <c r="V513" s="66"/>
      <c r="W513" s="66"/>
      <c r="X513" s="78"/>
      <c r="Y513" t="s">
        <v>51</v>
      </c>
      <c r="Z513" s="41" t="str">
        <f>IF(AND(V508=Y513,W508=Z508),U508,"")</f>
        <v/>
      </c>
      <c r="AA513" s="41" t="str">
        <f>IF(AND(V508=Y513,W508=AA508),U508,"")</f>
        <v/>
      </c>
      <c r="AB513" s="65" t="str">
        <f>IF(AND(V508=Y513,W508=AB508),U508,"")</f>
        <v/>
      </c>
      <c r="AC513" s="42" t="str">
        <f>IF(AND(V508=Y513,W508=AC508),U508,"")</f>
        <v/>
      </c>
      <c r="AD513" s="37" t="str">
        <f>IF(AND(V508=Y513,W508=AD508),U508,"")</f>
        <v/>
      </c>
    </row>
    <row r="514" spans="1:30" x14ac:dyDescent="0.25">
      <c r="A514" s="66"/>
      <c r="B514" s="66"/>
      <c r="C514" s="66"/>
      <c r="D514" s="78"/>
      <c r="U514" s="66"/>
      <c r="V514" s="66"/>
      <c r="W514" s="66"/>
      <c r="X514" s="78"/>
      <c r="Z514" t="s">
        <v>107</v>
      </c>
      <c r="AA514" t="s">
        <v>106</v>
      </c>
      <c r="AB514" t="s">
        <v>41</v>
      </c>
      <c r="AC514" t="s">
        <v>108</v>
      </c>
      <c r="AD514" s="30" t="s">
        <v>109</v>
      </c>
    </row>
    <row r="515" spans="1:30" x14ac:dyDescent="0.25">
      <c r="A515" s="66"/>
      <c r="B515" s="66"/>
      <c r="C515" s="66"/>
      <c r="D515" s="78"/>
      <c r="U515" s="66"/>
      <c r="V515" s="66"/>
      <c r="W515" s="66"/>
      <c r="X515" s="78"/>
      <c r="AD515" s="30"/>
    </row>
    <row r="516" spans="1:30" x14ac:dyDescent="0.25">
      <c r="A516" s="66"/>
      <c r="B516" s="66"/>
      <c r="C516" s="66"/>
      <c r="D516" s="78"/>
      <c r="F516" t="s">
        <v>107</v>
      </c>
      <c r="G516" t="s">
        <v>106</v>
      </c>
      <c r="H516" t="s">
        <v>41</v>
      </c>
      <c r="I516" t="s">
        <v>108</v>
      </c>
      <c r="J516" s="30" t="s">
        <v>109</v>
      </c>
      <c r="U516" s="66"/>
      <c r="V516" s="66"/>
      <c r="W516" s="66"/>
      <c r="X516" s="78"/>
      <c r="Z516" s="30"/>
    </row>
    <row r="517" spans="1:30" x14ac:dyDescent="0.25">
      <c r="A517" s="200">
        <f>A149</f>
        <v>0</v>
      </c>
      <c r="B517" s="201" t="str">
        <f>B149</f>
        <v/>
      </c>
      <c r="C517" s="201" t="str">
        <f>C149</f>
        <v/>
      </c>
      <c r="D517" s="202" t="e">
        <f>D149</f>
        <v>#N/A</v>
      </c>
      <c r="E517" t="s">
        <v>55</v>
      </c>
      <c r="F517" s="42" t="str">
        <f>IF(AND(B517=E517,C517=F516),A517,"")</f>
        <v/>
      </c>
      <c r="G517" s="42" t="str">
        <f>IF(AND(B517=E517,C517=G516),A517,"")</f>
        <v/>
      </c>
      <c r="H517" s="42" t="str">
        <f>IF(AND(B517=E517,C517=H516),A517,"")</f>
        <v/>
      </c>
      <c r="I517" s="42" t="str">
        <f>IF(AND(B517=E517,C517=I516),A517,"")</f>
        <v/>
      </c>
      <c r="J517" s="37" t="str">
        <f>IF(AND(B517=E517,C517=J516),A517,"")</f>
        <v/>
      </c>
      <c r="U517" s="200">
        <f>U149</f>
        <v>0</v>
      </c>
      <c r="V517" s="201" t="str">
        <f>V149</f>
        <v/>
      </c>
      <c r="W517" s="205" t="str">
        <f>W149</f>
        <v/>
      </c>
      <c r="X517" s="202" t="e">
        <f>X149</f>
        <v>#N/A</v>
      </c>
      <c r="Z517" t="s">
        <v>107</v>
      </c>
      <c r="AA517" t="s">
        <v>106</v>
      </c>
      <c r="AB517" t="s">
        <v>41</v>
      </c>
      <c r="AC517" t="s">
        <v>108</v>
      </c>
      <c r="AD517" s="30" t="s">
        <v>109</v>
      </c>
    </row>
    <row r="518" spans="1:30" x14ac:dyDescent="0.25">
      <c r="A518" s="200"/>
      <c r="B518" s="200"/>
      <c r="C518" s="200"/>
      <c r="D518" s="203"/>
      <c r="E518" t="s">
        <v>54</v>
      </c>
      <c r="F518" s="65" t="str">
        <f>IF(AND(B517=E518,C517=F516),A517,"")</f>
        <v/>
      </c>
      <c r="G518" s="65" t="str">
        <f>IF(AND(B517=E518,C517=G516),A517,"")</f>
        <v/>
      </c>
      <c r="H518" s="42" t="str">
        <f>IF(AND(B517=E518,C517=H516),A517,"")</f>
        <v/>
      </c>
      <c r="I518" s="42" t="str">
        <f>IF(AND(B517=E518,C517=I516),A517,"")</f>
        <v/>
      </c>
      <c r="J518" s="37" t="str">
        <f>IF(AND(B517=E518,C517=J516),A517,"")</f>
        <v/>
      </c>
      <c r="U518" s="200"/>
      <c r="V518" s="200"/>
      <c r="W518" s="200"/>
      <c r="X518" s="203"/>
      <c r="Y518" t="s">
        <v>55</v>
      </c>
      <c r="Z518" s="42" t="str">
        <f>IF(AND(V517=Y518,W517=Z517),U517,"")</f>
        <v/>
      </c>
      <c r="AA518" s="42" t="str">
        <f>IF(AND(V517=Y518,W517=AA517),U517,"")</f>
        <v/>
      </c>
      <c r="AB518" s="42" t="str">
        <f>IF(AND(V517=Y518,W517=AB517),U517,"")</f>
        <v/>
      </c>
      <c r="AC518" s="42" t="str">
        <f>IF(AND(V517=Y518,W517=AC517),U517,"")</f>
        <v/>
      </c>
      <c r="AD518" s="37" t="str">
        <f>IF(AND(V517=Y518,W517=AD517),U517,"")</f>
        <v/>
      </c>
    </row>
    <row r="519" spans="1:30" x14ac:dyDescent="0.25">
      <c r="A519" s="200"/>
      <c r="B519" s="200"/>
      <c r="C519" s="200"/>
      <c r="D519" s="204"/>
      <c r="E519" t="s">
        <v>53</v>
      </c>
      <c r="F519" s="65" t="str">
        <f>IF(AND(B517=E519,C517=F516),A517,"")</f>
        <v/>
      </c>
      <c r="G519" s="65" t="str">
        <f>IF(AND(B517=E519,C517=G516),A517,"")</f>
        <v/>
      </c>
      <c r="H519" s="65" t="str">
        <f>IF(AND(B517=E519,C517=H516),A517,"")</f>
        <v/>
      </c>
      <c r="I519" s="42" t="str">
        <f>IF(AND(B517=E519,C517=I516),A517,"")</f>
        <v/>
      </c>
      <c r="J519" s="37" t="str">
        <f>IF(AND(B517=E519,C517=J516),A517,"")</f>
        <v/>
      </c>
      <c r="U519" s="200"/>
      <c r="V519" s="200"/>
      <c r="W519" s="200"/>
      <c r="X519" s="204"/>
      <c r="Y519" t="s">
        <v>54</v>
      </c>
      <c r="Z519" s="65" t="str">
        <f>IF(AND(V517=Y519,W517=Z517),U517,"")</f>
        <v/>
      </c>
      <c r="AA519" s="65" t="str">
        <f>IF(AND(V517=Y519,W517=AA517),U517,"")</f>
        <v/>
      </c>
      <c r="AB519" s="42" t="str">
        <f>IF(AND(V517=Y519,W517=AB517),U517,"")</f>
        <v/>
      </c>
      <c r="AC519" s="42" t="str">
        <f>IF(AND(V517=Y519,W517=AC517),U517,"")</f>
        <v/>
      </c>
      <c r="AD519" s="37" t="str">
        <f>IF(AND(V517=Y519,W517=AD517),U517,"")</f>
        <v/>
      </c>
    </row>
    <row r="520" spans="1:30" x14ac:dyDescent="0.25">
      <c r="A520" s="66"/>
      <c r="B520" s="66"/>
      <c r="C520" s="66"/>
      <c r="D520" s="78"/>
      <c r="E520" t="s">
        <v>52</v>
      </c>
      <c r="F520" s="41" t="str">
        <f>IF(AND(B517=E520,C517=F516),A517,"")</f>
        <v/>
      </c>
      <c r="G520" s="65" t="str">
        <f>IF(AND(B517=E520,C517=G516),A517,"")</f>
        <v/>
      </c>
      <c r="H520" s="65" t="str">
        <f>IF(AND(B517=E520,C517=H516),A517,"")</f>
        <v/>
      </c>
      <c r="I520" s="42" t="str">
        <f>IF(AND(B517=E520,C517=I516),A517,"")</f>
        <v/>
      </c>
      <c r="J520" s="37" t="str">
        <f>IF(AND(B517=E520,C517=J516),A517,"")</f>
        <v/>
      </c>
      <c r="U520" s="66"/>
      <c r="V520" s="66"/>
      <c r="W520" s="66"/>
      <c r="X520" s="78"/>
      <c r="Y520" t="s">
        <v>53</v>
      </c>
      <c r="Z520" s="65" t="str">
        <f>IF(AND(V517=Y520,W517=Z517),U517,"")</f>
        <v/>
      </c>
      <c r="AA520" s="65" t="str">
        <f>IF(AND(V517=Y520,W517=AA517),U517,"")</f>
        <v/>
      </c>
      <c r="AB520" s="65" t="str">
        <f>IF(AND(V517=Y520,W517=AB517),U517,"")</f>
        <v/>
      </c>
      <c r="AC520" s="42" t="str">
        <f>IF(AND(V517=Y520,W517=AC517),U517,"")</f>
        <v/>
      </c>
      <c r="AD520" s="37" t="str">
        <f>IF(AND(V517=Y520,W517=AD517),U517,"")</f>
        <v/>
      </c>
    </row>
    <row r="521" spans="1:30" x14ac:dyDescent="0.25">
      <c r="A521" s="66"/>
      <c r="B521" s="66"/>
      <c r="C521" s="66"/>
      <c r="D521" s="78"/>
      <c r="E521" t="s">
        <v>51</v>
      </c>
      <c r="F521" s="41" t="str">
        <f>IF(AND(B517=E521,C517=F516),A517,"")</f>
        <v/>
      </c>
      <c r="G521" s="41" t="str">
        <f>IF(AND(B517=E521,C517=G516),A517,"")</f>
        <v/>
      </c>
      <c r="H521" s="65" t="str">
        <f>IF(AND(B517=E521,C517=H516),A517,"")</f>
        <v/>
      </c>
      <c r="I521" s="42" t="str">
        <f>IF(AND(B517=E521,C517=I516),A517,"")</f>
        <v/>
      </c>
      <c r="J521" s="37" t="str">
        <f>IF(AND(B517=E521,C517=J516),A517,"")</f>
        <v/>
      </c>
      <c r="U521" s="66"/>
      <c r="V521" s="66"/>
      <c r="W521" s="66"/>
      <c r="X521" s="78"/>
      <c r="Y521" t="s">
        <v>52</v>
      </c>
      <c r="Z521" s="41" t="str">
        <f>IF(AND(V517=Y521,W517=Z517),U517,"")</f>
        <v/>
      </c>
      <c r="AA521" s="65" t="str">
        <f>IF(AND(V517=Y521,W517=AA$382),U517,"")</f>
        <v/>
      </c>
      <c r="AB521" s="65" t="str">
        <f>IF(AND(V517=Y521,W517=AB517),U517,"")</f>
        <v/>
      </c>
      <c r="AC521" s="42" t="str">
        <f>IF(AND(V517=Y521,W517=AC517),U517,"")</f>
        <v/>
      </c>
      <c r="AD521" s="37" t="str">
        <f>IF(AND(V517=Y521,W517=AD517),U517,"")</f>
        <v/>
      </c>
    </row>
    <row r="522" spans="1:30" x14ac:dyDescent="0.25">
      <c r="A522" s="66"/>
      <c r="B522" s="66"/>
      <c r="C522" s="66"/>
      <c r="D522" s="78"/>
      <c r="F522" t="s">
        <v>107</v>
      </c>
      <c r="G522" t="s">
        <v>106</v>
      </c>
      <c r="H522" t="s">
        <v>41</v>
      </c>
      <c r="I522" t="s">
        <v>108</v>
      </c>
      <c r="J522" s="30" t="s">
        <v>109</v>
      </c>
      <c r="U522" s="66"/>
      <c r="V522" s="66"/>
      <c r="W522" s="66"/>
      <c r="X522" s="78"/>
      <c r="Y522" t="s">
        <v>51</v>
      </c>
      <c r="Z522" s="41" t="str">
        <f>IF(AND(V517=Y522,W517=Z517),U517,"")</f>
        <v/>
      </c>
      <c r="AA522" s="41" t="str">
        <f>IF(AND(V517=Y522,W517=AA517),U517,"")</f>
        <v/>
      </c>
      <c r="AB522" s="65" t="str">
        <f>IF(AND(V517=Y522,W517=AB517),U517,"")</f>
        <v/>
      </c>
      <c r="AC522" s="42" t="str">
        <f>IF(AND(V517=Y522,W517=AC517),U517,"")</f>
        <v/>
      </c>
      <c r="AD522" s="37" t="str">
        <f>IF(AND(V517=Y522,W517=AD517),U517,"")</f>
        <v/>
      </c>
    </row>
    <row r="523" spans="1:30" x14ac:dyDescent="0.25">
      <c r="A523" s="66"/>
      <c r="B523" s="66"/>
      <c r="C523" s="66"/>
      <c r="D523" s="78"/>
      <c r="U523" s="66"/>
      <c r="V523" s="66"/>
      <c r="W523" s="66"/>
      <c r="X523" s="78"/>
      <c r="Z523" t="s">
        <v>107</v>
      </c>
      <c r="AA523" t="s">
        <v>106</v>
      </c>
      <c r="AB523" t="s">
        <v>41</v>
      </c>
      <c r="AC523" t="s">
        <v>108</v>
      </c>
      <c r="AD523" s="30" t="s">
        <v>109</v>
      </c>
    </row>
    <row r="524" spans="1:30" x14ac:dyDescent="0.25">
      <c r="A524" s="66"/>
      <c r="B524" s="66"/>
      <c r="C524" s="66"/>
      <c r="D524" s="78"/>
      <c r="U524" s="66"/>
      <c r="V524" s="66"/>
      <c r="W524" s="66"/>
      <c r="X524" s="78"/>
      <c r="AD524" s="30"/>
    </row>
    <row r="525" spans="1:30" x14ac:dyDescent="0.25">
      <c r="A525" s="66"/>
      <c r="B525" s="66"/>
      <c r="C525" s="66"/>
      <c r="D525" s="78"/>
      <c r="F525" t="s">
        <v>107</v>
      </c>
      <c r="G525" t="s">
        <v>106</v>
      </c>
      <c r="H525" t="s">
        <v>41</v>
      </c>
      <c r="I525" t="s">
        <v>108</v>
      </c>
      <c r="J525" s="30" t="s">
        <v>109</v>
      </c>
      <c r="U525" s="66"/>
      <c r="V525" s="66"/>
      <c r="W525" s="66"/>
      <c r="X525" s="78"/>
      <c r="Z525" s="30"/>
    </row>
    <row r="526" spans="1:30" x14ac:dyDescent="0.25">
      <c r="A526" s="200">
        <f>A152</f>
        <v>0</v>
      </c>
      <c r="B526" s="201" t="str">
        <f>B152</f>
        <v/>
      </c>
      <c r="C526" s="201" t="str">
        <f>C152</f>
        <v/>
      </c>
      <c r="D526" s="202" t="e">
        <f>D152</f>
        <v>#N/A</v>
      </c>
      <c r="E526" t="s">
        <v>55</v>
      </c>
      <c r="F526" s="42" t="str">
        <f>IF(AND(B526=E526,C526=F525),A526,"")</f>
        <v/>
      </c>
      <c r="G526" s="42" t="str">
        <f>IF(AND(B526=E526,C526=G525),A526,"")</f>
        <v/>
      </c>
      <c r="H526" s="42" t="str">
        <f>IF(AND(B526=E526,C526=H525),A526,"")</f>
        <v/>
      </c>
      <c r="I526" s="42" t="str">
        <f>IF(AND(B526=E526,C526=I525),A526,"")</f>
        <v/>
      </c>
      <c r="J526" s="37" t="str">
        <f>IF(AND(B526=E526,C526=J525),A526,"")</f>
        <v/>
      </c>
      <c r="U526" s="200">
        <f>U152</f>
        <v>0</v>
      </c>
      <c r="V526" s="201" t="str">
        <f>V152</f>
        <v/>
      </c>
      <c r="W526" s="205" t="str">
        <f>W152</f>
        <v/>
      </c>
      <c r="X526" s="202" t="e">
        <f>X152</f>
        <v>#N/A</v>
      </c>
      <c r="Z526" t="s">
        <v>107</v>
      </c>
      <c r="AA526" t="s">
        <v>106</v>
      </c>
      <c r="AB526" t="s">
        <v>41</v>
      </c>
      <c r="AC526" t="s">
        <v>108</v>
      </c>
      <c r="AD526" s="30" t="s">
        <v>109</v>
      </c>
    </row>
    <row r="527" spans="1:30" x14ac:dyDescent="0.25">
      <c r="A527" s="200"/>
      <c r="B527" s="200"/>
      <c r="C527" s="200"/>
      <c r="D527" s="203"/>
      <c r="E527" t="s">
        <v>54</v>
      </c>
      <c r="F527" s="65" t="str">
        <f>IF(AND(B526=E527,C526=F525),A526,"")</f>
        <v/>
      </c>
      <c r="G527" s="65" t="str">
        <f>IF(AND(B526=E527,C526=G525),A526,"")</f>
        <v/>
      </c>
      <c r="H527" s="42" t="str">
        <f>IF(AND(B526=E527,C526=H525),A526,"")</f>
        <v/>
      </c>
      <c r="I527" s="42" t="str">
        <f>IF(AND(B526=E527,C526=I525),A526,"")</f>
        <v/>
      </c>
      <c r="J527" s="37" t="str">
        <f>IF(AND(B526=E527,C526=J525),A526,"")</f>
        <v/>
      </c>
      <c r="U527" s="200"/>
      <c r="V527" s="200"/>
      <c r="W527" s="200"/>
      <c r="X527" s="203"/>
      <c r="Y527" t="s">
        <v>55</v>
      </c>
      <c r="Z527" s="42" t="str">
        <f>IF(AND(V526=Y527,W526=Z526),U526,"")</f>
        <v/>
      </c>
      <c r="AA527" s="42" t="str">
        <f>IF(AND(V526=Y527,W526=AA526),U526,"")</f>
        <v/>
      </c>
      <c r="AB527" s="42" t="str">
        <f>IF(AND(V526=Y527,W526=AB526),U526,"")</f>
        <v/>
      </c>
      <c r="AC527" s="42" t="str">
        <f>IF(AND(V526=Y527,W526=AC526),U526,"")</f>
        <v/>
      </c>
      <c r="AD527" s="37" t="str">
        <f>IF(AND(V526=Y527,W526=AD526),U526,"")</f>
        <v/>
      </c>
    </row>
    <row r="528" spans="1:30" x14ac:dyDescent="0.25">
      <c r="A528" s="200"/>
      <c r="B528" s="200"/>
      <c r="C528" s="200"/>
      <c r="D528" s="204"/>
      <c r="E528" t="s">
        <v>53</v>
      </c>
      <c r="F528" s="65" t="str">
        <f>IF(AND(B526=E528,C526=F525),A526,"")</f>
        <v/>
      </c>
      <c r="G528" s="65" t="str">
        <f>IF(AND(B526=E528,C526=G525),A526,"")</f>
        <v/>
      </c>
      <c r="H528" s="65" t="str">
        <f>IF(AND(B526=E528,C526=H525),A526,"")</f>
        <v/>
      </c>
      <c r="I528" s="42" t="str">
        <f>IF(AND(B526=E528,C526=I525),A526,"")</f>
        <v/>
      </c>
      <c r="J528" s="37" t="str">
        <f>IF(AND(B526=E528,C526=J525),A526,"")</f>
        <v/>
      </c>
      <c r="U528" s="200"/>
      <c r="V528" s="200"/>
      <c r="W528" s="200"/>
      <c r="X528" s="204"/>
      <c r="Y528" t="s">
        <v>54</v>
      </c>
      <c r="Z528" s="65" t="str">
        <f>IF(AND(V526=Y528,W526=Z526),U526,"")</f>
        <v/>
      </c>
      <c r="AA528" s="65" t="str">
        <f>IF(AND(V526=Y528,W526=AA526),U526,"")</f>
        <v/>
      </c>
      <c r="AB528" s="42" t="str">
        <f>IF(AND(V526=Y528,W526=AB526),U526,"")</f>
        <v/>
      </c>
      <c r="AC528" s="42" t="str">
        <f>IF(AND(V526=Y528,W526=AC526),U526,"")</f>
        <v/>
      </c>
      <c r="AD528" s="37" t="str">
        <f>IF(AND(V526=Y528,W526=AD526),U526,"")</f>
        <v/>
      </c>
    </row>
    <row r="529" spans="1:30" x14ac:dyDescent="0.25">
      <c r="A529" s="66"/>
      <c r="B529" s="66"/>
      <c r="C529" s="66"/>
      <c r="D529" s="78"/>
      <c r="E529" t="s">
        <v>52</v>
      </c>
      <c r="F529" s="41" t="str">
        <f>IF(AND(B526=E529,C526=F525),A526,"")</f>
        <v/>
      </c>
      <c r="G529" s="65" t="str">
        <f>IF(AND(B526=E529,C526=G525),A526,"")</f>
        <v/>
      </c>
      <c r="H529" s="65" t="str">
        <f>IF(AND(B526=E529,C526=H525),A526,"")</f>
        <v/>
      </c>
      <c r="I529" s="42" t="str">
        <f>IF(AND(B526=E529,C526=I525),A526,"")</f>
        <v/>
      </c>
      <c r="J529" s="37" t="str">
        <f>IF(AND(B526=E529,C526=J525),A526,"")</f>
        <v/>
      </c>
      <c r="U529" s="66"/>
      <c r="V529" s="66"/>
      <c r="W529" s="66"/>
      <c r="X529" s="78"/>
      <c r="Y529" t="s">
        <v>53</v>
      </c>
      <c r="Z529" s="65" t="str">
        <f>IF(AND(V526=Y529,W526=Z526),U526,"")</f>
        <v/>
      </c>
      <c r="AA529" s="65" t="str">
        <f>IF(AND(V526=Y529,W526=AA526),U526,"")</f>
        <v/>
      </c>
      <c r="AB529" s="65" t="str">
        <f>IF(AND(V526=Y529,W526=AB526),U526,"")</f>
        <v/>
      </c>
      <c r="AC529" s="42" t="str">
        <f>IF(AND(V526=Y529,W526=AC526),U526,"")</f>
        <v/>
      </c>
      <c r="AD529" s="37" t="str">
        <f>IF(AND(V526=Y529,W526=AD526),U526,"")</f>
        <v/>
      </c>
    </row>
    <row r="530" spans="1:30" x14ac:dyDescent="0.25">
      <c r="A530" s="66"/>
      <c r="B530" s="66"/>
      <c r="C530" s="66"/>
      <c r="D530" s="78"/>
      <c r="E530" t="s">
        <v>51</v>
      </c>
      <c r="F530" s="41" t="str">
        <f>IF(AND(B526=E530,C526=F525),A526,"")</f>
        <v/>
      </c>
      <c r="G530" s="41" t="str">
        <f>IF(AND(B526=E530,C526=G525),A526,"")</f>
        <v/>
      </c>
      <c r="H530" s="65" t="str">
        <f>IF(AND(B526=E530,C526=H525),A526,"")</f>
        <v/>
      </c>
      <c r="I530" s="42" t="str">
        <f>IF(AND(B526=E530,C526=I525),A526,"")</f>
        <v/>
      </c>
      <c r="J530" s="37" t="str">
        <f>IF(AND(B526=E530,C526=J525),A526,"")</f>
        <v/>
      </c>
      <c r="U530" s="66"/>
      <c r="V530" s="66"/>
      <c r="W530" s="66"/>
      <c r="X530" s="78"/>
      <c r="Y530" t="s">
        <v>52</v>
      </c>
      <c r="Z530" s="41" t="str">
        <f>IF(AND(V526=Y530,W526=Z526),U526,"")</f>
        <v/>
      </c>
      <c r="AA530" s="65" t="str">
        <f>IF(AND(V526=Y530,W526=AA$382),U526,"")</f>
        <v/>
      </c>
      <c r="AB530" s="65" t="str">
        <f>IF(AND(V526=Y530,W526=AB526),U526,"")</f>
        <v/>
      </c>
      <c r="AC530" s="42" t="str">
        <f>IF(AND(V526=Y530,W526=AC526),U526,"")</f>
        <v/>
      </c>
      <c r="AD530" s="37" t="str">
        <f>IF(AND(V526=Y530,W526=AD526),U526,"")</f>
        <v/>
      </c>
    </row>
    <row r="531" spans="1:30" x14ac:dyDescent="0.25">
      <c r="A531" s="66"/>
      <c r="B531" s="66"/>
      <c r="C531" s="66"/>
      <c r="D531" s="78"/>
      <c r="F531" t="s">
        <v>107</v>
      </c>
      <c r="G531" t="s">
        <v>106</v>
      </c>
      <c r="H531" t="s">
        <v>41</v>
      </c>
      <c r="I531" t="s">
        <v>108</v>
      </c>
      <c r="J531" s="30" t="s">
        <v>109</v>
      </c>
      <c r="U531" s="66"/>
      <c r="V531" s="66"/>
      <c r="W531" s="66"/>
      <c r="X531" s="78"/>
      <c r="Y531" t="s">
        <v>51</v>
      </c>
      <c r="Z531" s="41" t="str">
        <f>IF(AND(V526=Y531,W526=Z526),U526,"")</f>
        <v/>
      </c>
      <c r="AA531" s="41" t="str">
        <f>IF(AND(V526=Y531,W526=AA526),U526,"")</f>
        <v/>
      </c>
      <c r="AB531" s="65" t="str">
        <f>IF(AND(V526=Y531,W526=AB526),U526,"")</f>
        <v/>
      </c>
      <c r="AC531" s="42" t="str">
        <f>IF(AND(V526=Y531,W526=AC526),U526,"")</f>
        <v/>
      </c>
      <c r="AD531" s="37" t="str">
        <f>IF(AND(V526=Y531,W526=AD526),U526,"")</f>
        <v/>
      </c>
    </row>
    <row r="532" spans="1:30" x14ac:dyDescent="0.25">
      <c r="A532" s="66"/>
      <c r="B532" s="66"/>
      <c r="C532" s="66"/>
      <c r="D532" s="78"/>
      <c r="U532" s="66"/>
      <c r="V532" s="66"/>
      <c r="W532" s="66"/>
      <c r="X532" s="78"/>
      <c r="Z532" t="s">
        <v>107</v>
      </c>
      <c r="AA532" t="s">
        <v>106</v>
      </c>
      <c r="AB532" t="s">
        <v>41</v>
      </c>
      <c r="AC532" t="s">
        <v>108</v>
      </c>
      <c r="AD532" s="30" t="s">
        <v>109</v>
      </c>
    </row>
    <row r="533" spans="1:30" x14ac:dyDescent="0.25">
      <c r="A533" s="66"/>
      <c r="B533" s="66"/>
      <c r="C533" s="66"/>
      <c r="D533" s="78"/>
      <c r="U533" s="66"/>
      <c r="V533" s="66"/>
      <c r="W533" s="66"/>
      <c r="X533" s="78"/>
      <c r="AD533" s="30"/>
    </row>
    <row r="534" spans="1:30" x14ac:dyDescent="0.25">
      <c r="A534" s="66"/>
      <c r="B534" s="66"/>
      <c r="C534" s="66"/>
      <c r="D534" s="78"/>
      <c r="F534" t="s">
        <v>107</v>
      </c>
      <c r="G534" t="s">
        <v>106</v>
      </c>
      <c r="H534" t="s">
        <v>41</v>
      </c>
      <c r="I534" t="s">
        <v>108</v>
      </c>
      <c r="J534" s="30" t="s">
        <v>109</v>
      </c>
      <c r="U534" s="66"/>
      <c r="V534" s="66"/>
      <c r="W534" s="66"/>
      <c r="X534" s="78"/>
      <c r="Z534" s="30"/>
    </row>
    <row r="535" spans="1:30" x14ac:dyDescent="0.25">
      <c r="A535" s="200">
        <f>A155</f>
        <v>0</v>
      </c>
      <c r="B535" s="201" t="str">
        <f>B155</f>
        <v/>
      </c>
      <c r="C535" s="201" t="str">
        <f>C155</f>
        <v/>
      </c>
      <c r="D535" s="202" t="e">
        <f>D155</f>
        <v>#N/A</v>
      </c>
      <c r="E535" t="s">
        <v>55</v>
      </c>
      <c r="F535" s="42" t="str">
        <f>IF(AND(B535=E535,C535=F534),A535,"")</f>
        <v/>
      </c>
      <c r="G535" s="42" t="str">
        <f>IF(AND(B535=E535,C535=G534),A535,"")</f>
        <v/>
      </c>
      <c r="H535" s="42" t="str">
        <f>IF(AND(B535=E535,C535=H534),A535,"")</f>
        <v/>
      </c>
      <c r="I535" s="42" t="str">
        <f>IF(AND(B535=E535,C535=I534),A535,"")</f>
        <v/>
      </c>
      <c r="J535" s="37" t="str">
        <f>IF(AND(B535=E535,C535=J534),A535,"")</f>
        <v/>
      </c>
      <c r="U535" s="200">
        <f>U155</f>
        <v>0</v>
      </c>
      <c r="V535" s="201" t="str">
        <f>V155</f>
        <v/>
      </c>
      <c r="W535" s="205" t="str">
        <f>W155</f>
        <v/>
      </c>
      <c r="X535" s="202" t="e">
        <f>X155</f>
        <v>#N/A</v>
      </c>
      <c r="Z535" t="s">
        <v>107</v>
      </c>
      <c r="AA535" t="s">
        <v>106</v>
      </c>
      <c r="AB535" t="s">
        <v>41</v>
      </c>
      <c r="AC535" t="s">
        <v>108</v>
      </c>
      <c r="AD535" s="30" t="s">
        <v>109</v>
      </c>
    </row>
    <row r="536" spans="1:30" x14ac:dyDescent="0.25">
      <c r="A536" s="200"/>
      <c r="B536" s="200"/>
      <c r="C536" s="200"/>
      <c r="D536" s="203"/>
      <c r="E536" t="s">
        <v>54</v>
      </c>
      <c r="F536" s="65" t="str">
        <f>IF(AND(B535=E536,C535=F534),A535,"")</f>
        <v/>
      </c>
      <c r="G536" s="65" t="str">
        <f>IF(AND(B535=E536,C535=G534),A535,"")</f>
        <v/>
      </c>
      <c r="H536" s="42" t="str">
        <f>IF(AND(B535=E536,C535=H534),A535,"")</f>
        <v/>
      </c>
      <c r="I536" s="42" t="str">
        <f>IF(AND(B535=E536,C535=I534),A535,"")</f>
        <v/>
      </c>
      <c r="J536" s="37" t="str">
        <f>IF(AND(B535=E536,C535=J534),A535,"")</f>
        <v/>
      </c>
      <c r="U536" s="200"/>
      <c r="V536" s="200"/>
      <c r="W536" s="200"/>
      <c r="X536" s="203"/>
      <c r="Y536" t="s">
        <v>55</v>
      </c>
      <c r="Z536" s="42" t="str">
        <f>IF(AND(V535=Y536,W535=Z535),U535,"")</f>
        <v/>
      </c>
      <c r="AA536" s="42" t="str">
        <f>IF(AND(V535=Y536,W535=AA535),U535,"")</f>
        <v/>
      </c>
      <c r="AB536" s="42" t="str">
        <f>IF(AND(V535=Y536,W535=AB535),U535,"")</f>
        <v/>
      </c>
      <c r="AC536" s="42" t="str">
        <f>IF(AND(V535=Y536,W535=AC535),U535,"")</f>
        <v/>
      </c>
      <c r="AD536" s="37" t="str">
        <f>IF(AND(V535=Y536,W535=AD535),U535,"")</f>
        <v/>
      </c>
    </row>
    <row r="537" spans="1:30" x14ac:dyDescent="0.25">
      <c r="A537" s="200"/>
      <c r="B537" s="200"/>
      <c r="C537" s="200"/>
      <c r="D537" s="204"/>
      <c r="E537" t="s">
        <v>53</v>
      </c>
      <c r="F537" s="65" t="str">
        <f>IF(AND(B535=E537,C535=F534),A535,"")</f>
        <v/>
      </c>
      <c r="G537" s="65" t="str">
        <f>IF(AND(B535=E537,C535=G534),A535,"")</f>
        <v/>
      </c>
      <c r="H537" s="65" t="str">
        <f>IF(AND(B535=E537,C535=H534),A535,"")</f>
        <v/>
      </c>
      <c r="I537" s="42" t="str">
        <f>IF(AND(B535=E537,C535=I534),A535,"")</f>
        <v/>
      </c>
      <c r="J537" s="37" t="str">
        <f>IF(AND(B535=E537,C535=J534),A535,"")</f>
        <v/>
      </c>
      <c r="U537" s="200"/>
      <c r="V537" s="200"/>
      <c r="W537" s="200"/>
      <c r="X537" s="204"/>
      <c r="Y537" t="s">
        <v>54</v>
      </c>
      <c r="Z537" s="65" t="str">
        <f>IF(AND(V535=Y537,W535=Z535),U535,"")</f>
        <v/>
      </c>
      <c r="AA537" s="65" t="str">
        <f>IF(AND(V535=Y537,W535=AA535),U535,"")</f>
        <v/>
      </c>
      <c r="AB537" s="42" t="str">
        <f>IF(AND(V535=Y537,W535=AB535),U535,"")</f>
        <v/>
      </c>
      <c r="AC537" s="42" t="str">
        <f>IF(AND(V535=Y537,W535=AC535),U535,"")</f>
        <v/>
      </c>
      <c r="AD537" s="37" t="str">
        <f>IF(AND(V535=Y537,W535=AD535),U535,"")</f>
        <v/>
      </c>
    </row>
    <row r="538" spans="1:30" x14ac:dyDescent="0.25">
      <c r="A538" s="66"/>
      <c r="B538" s="66"/>
      <c r="C538" s="66"/>
      <c r="D538" s="78"/>
      <c r="E538" t="s">
        <v>52</v>
      </c>
      <c r="F538" s="41" t="str">
        <f>IF(AND(B535=E538,C535=F534),A535,"")</f>
        <v/>
      </c>
      <c r="G538" s="65" t="str">
        <f>IF(AND(B535=E538,C535=G534),A535,"")</f>
        <v/>
      </c>
      <c r="H538" s="65" t="str">
        <f>IF(AND(B535=E538,C535=H534),A535,"")</f>
        <v/>
      </c>
      <c r="I538" s="42" t="str">
        <f>IF(AND(B535=E538,C535=I534),A535,"")</f>
        <v/>
      </c>
      <c r="J538" s="37" t="str">
        <f>IF(AND(B535=E538,C535=J534),A535,"")</f>
        <v/>
      </c>
      <c r="U538" s="66"/>
      <c r="V538" s="66"/>
      <c r="W538" s="66"/>
      <c r="X538" s="78"/>
      <c r="Y538" t="s">
        <v>53</v>
      </c>
      <c r="Z538" s="65" t="str">
        <f>IF(AND(V535=Y538,W535=Z535),U535,"")</f>
        <v/>
      </c>
      <c r="AA538" s="65" t="str">
        <f>IF(AND(V535=Y538,W535=AA535),U535,"")</f>
        <v/>
      </c>
      <c r="AB538" s="65" t="str">
        <f>IF(AND(V535=Y538,W535=AB535),U535,"")</f>
        <v/>
      </c>
      <c r="AC538" s="42" t="str">
        <f>IF(AND(V535=Y538,W535=AC535),U535,"")</f>
        <v/>
      </c>
      <c r="AD538" s="37" t="str">
        <f>IF(AND(V535=Y538,W535=AD535),U535,"")</f>
        <v/>
      </c>
    </row>
    <row r="539" spans="1:30" x14ac:dyDescent="0.25">
      <c r="A539" s="66"/>
      <c r="B539" s="66"/>
      <c r="C539" s="66"/>
      <c r="D539" s="78"/>
      <c r="E539" t="s">
        <v>51</v>
      </c>
      <c r="F539" s="41" t="str">
        <f>IF(AND(B535=E539,C535=F534),A535,"")</f>
        <v/>
      </c>
      <c r="G539" s="41" t="str">
        <f>IF(AND(B535=E539,C535=G534),A535,"")</f>
        <v/>
      </c>
      <c r="H539" s="65" t="str">
        <f>IF(AND(B535=E539,C535=H534),A535,"")</f>
        <v/>
      </c>
      <c r="I539" s="42" t="str">
        <f>IF(AND(B535=E539,C535=I534),A535,"")</f>
        <v/>
      </c>
      <c r="J539" s="37" t="str">
        <f>IF(AND(B535=E539,C535=J534),A535,"")</f>
        <v/>
      </c>
      <c r="U539" s="66"/>
      <c r="V539" s="66"/>
      <c r="W539" s="66"/>
      <c r="X539" s="78"/>
      <c r="Y539" t="s">
        <v>52</v>
      </c>
      <c r="Z539" s="41" t="str">
        <f>IF(AND(V535=Y539,W535=Z535),U535,"")</f>
        <v/>
      </c>
      <c r="AA539" s="65" t="str">
        <f>IF(AND(V535=Y539,W535=AA$382),U535,"")</f>
        <v/>
      </c>
      <c r="AB539" s="65" t="str">
        <f>IF(AND(V535=Y539,W535=AB535),U535,"")</f>
        <v/>
      </c>
      <c r="AC539" s="42" t="str">
        <f>IF(AND(V535=Y539,W535=AC535),U535,"")</f>
        <v/>
      </c>
      <c r="AD539" s="37" t="str">
        <f>IF(AND(V535=Y539,W535=AD535),U535,"")</f>
        <v/>
      </c>
    </row>
    <row r="540" spans="1:30" x14ac:dyDescent="0.25">
      <c r="A540" s="66"/>
      <c r="B540" s="66"/>
      <c r="C540" s="66"/>
      <c r="D540" s="78"/>
      <c r="F540" t="s">
        <v>107</v>
      </c>
      <c r="G540" t="s">
        <v>106</v>
      </c>
      <c r="H540" t="s">
        <v>41</v>
      </c>
      <c r="I540" t="s">
        <v>108</v>
      </c>
      <c r="J540" s="30" t="s">
        <v>109</v>
      </c>
      <c r="U540" s="66"/>
      <c r="V540" s="66"/>
      <c r="W540" s="66"/>
      <c r="X540" s="78"/>
      <c r="Y540" t="s">
        <v>51</v>
      </c>
      <c r="Z540" s="41" t="str">
        <f>IF(AND(V535=Y540,W535=Z535),U535,"")</f>
        <v/>
      </c>
      <c r="AA540" s="41" t="str">
        <f>IF(AND(V535=Y540,W535=AA535),U535,"")</f>
        <v/>
      </c>
      <c r="AB540" s="65" t="str">
        <f>IF(AND(V535=Y540,W535=AB535),U535,"")</f>
        <v/>
      </c>
      <c r="AC540" s="42" t="str">
        <f>IF(AND(V535=Y540,W535=AC535),U535,"")</f>
        <v/>
      </c>
      <c r="AD540" s="37" t="str">
        <f>IF(AND(V535=Y540,W535=AD535),U535,"")</f>
        <v/>
      </c>
    </row>
    <row r="541" spans="1:30" x14ac:dyDescent="0.25">
      <c r="A541" s="66"/>
      <c r="B541" s="66"/>
      <c r="C541" s="66"/>
      <c r="D541" s="78"/>
      <c r="U541" s="66"/>
      <c r="V541" s="66"/>
      <c r="W541" s="66"/>
      <c r="X541" s="78"/>
      <c r="Z541" t="s">
        <v>107</v>
      </c>
      <c r="AA541" t="s">
        <v>106</v>
      </c>
      <c r="AB541" t="s">
        <v>41</v>
      </c>
      <c r="AC541" t="s">
        <v>108</v>
      </c>
      <c r="AD541" s="30" t="s">
        <v>109</v>
      </c>
    </row>
    <row r="542" spans="1:30" x14ac:dyDescent="0.25">
      <c r="A542" s="66"/>
      <c r="B542" s="66"/>
      <c r="C542" s="66"/>
      <c r="D542" s="78"/>
      <c r="U542" s="66"/>
      <c r="V542" s="66"/>
      <c r="W542" s="66"/>
      <c r="X542" s="78"/>
      <c r="AD542" s="30"/>
    </row>
    <row r="543" spans="1:30" x14ac:dyDescent="0.25">
      <c r="A543" s="66"/>
      <c r="B543" s="66"/>
      <c r="C543" s="66"/>
      <c r="D543" s="78"/>
      <c r="F543" t="s">
        <v>107</v>
      </c>
      <c r="G543" t="s">
        <v>106</v>
      </c>
      <c r="H543" t="s">
        <v>41</v>
      </c>
      <c r="I543" t="s">
        <v>108</v>
      </c>
      <c r="J543" s="30" t="s">
        <v>109</v>
      </c>
      <c r="U543" s="66"/>
      <c r="V543" s="66"/>
      <c r="W543" s="66"/>
      <c r="X543" s="78"/>
      <c r="Z543" s="30"/>
    </row>
    <row r="544" spans="1:30" x14ac:dyDescent="0.25">
      <c r="A544" s="200">
        <f>A158</f>
        <v>0</v>
      </c>
      <c r="B544" s="201" t="str">
        <f>B158</f>
        <v/>
      </c>
      <c r="C544" s="201" t="str">
        <f>C158</f>
        <v/>
      </c>
      <c r="D544" s="202" t="e">
        <f>D158</f>
        <v>#N/A</v>
      </c>
      <c r="E544" t="s">
        <v>55</v>
      </c>
      <c r="F544" s="42" t="str">
        <f>IF(AND(B544=E544,C544=F543),A544,"")</f>
        <v/>
      </c>
      <c r="G544" s="42" t="str">
        <f>IF(AND(B544=E544,C544=G543),A544,"")</f>
        <v/>
      </c>
      <c r="H544" s="42" t="str">
        <f>IF(AND(B544=E544,C544=H543),A544,"")</f>
        <v/>
      </c>
      <c r="I544" s="42" t="str">
        <f>IF(AND(B544=E544,C544=I543),A544,"")</f>
        <v/>
      </c>
      <c r="J544" s="37" t="str">
        <f>IF(AND(B544=E544,C544=J543),A544,"")</f>
        <v/>
      </c>
      <c r="U544" s="200">
        <f>U158</f>
        <v>0</v>
      </c>
      <c r="V544" s="201" t="str">
        <f>V158</f>
        <v/>
      </c>
      <c r="W544" s="205" t="str">
        <f>W158</f>
        <v/>
      </c>
      <c r="X544" s="202" t="e">
        <f>X158</f>
        <v>#N/A</v>
      </c>
      <c r="Z544" t="s">
        <v>107</v>
      </c>
      <c r="AA544" t="s">
        <v>106</v>
      </c>
      <c r="AB544" t="s">
        <v>41</v>
      </c>
      <c r="AC544" t="s">
        <v>108</v>
      </c>
      <c r="AD544" s="30" t="s">
        <v>109</v>
      </c>
    </row>
    <row r="545" spans="1:30" x14ac:dyDescent="0.25">
      <c r="A545" s="200"/>
      <c r="B545" s="200"/>
      <c r="C545" s="200"/>
      <c r="D545" s="203"/>
      <c r="E545" t="s">
        <v>54</v>
      </c>
      <c r="F545" s="65" t="str">
        <f>IF(AND(B544=E545,C544=F543),A544,"")</f>
        <v/>
      </c>
      <c r="G545" s="65" t="str">
        <f>IF(AND(B544=E545,C544=G543),A544,"")</f>
        <v/>
      </c>
      <c r="H545" s="42" t="str">
        <f>IF(AND(B544=E545,C544=H543),A544,"")</f>
        <v/>
      </c>
      <c r="I545" s="42" t="str">
        <f>IF(AND(B544=E545,C544=I543),A544,"")</f>
        <v/>
      </c>
      <c r="J545" s="37" t="str">
        <f>IF(AND(B544=E545,C544=J543),A544,"")</f>
        <v/>
      </c>
      <c r="U545" s="200"/>
      <c r="V545" s="200"/>
      <c r="W545" s="200"/>
      <c r="X545" s="203"/>
      <c r="Y545" t="s">
        <v>55</v>
      </c>
      <c r="Z545" s="42" t="str">
        <f>IF(AND(V544=Y545,W544=Z544),U544,"")</f>
        <v/>
      </c>
      <c r="AA545" s="42" t="str">
        <f>IF(AND(V544=Y545,W544=AA544),U544,"")</f>
        <v/>
      </c>
      <c r="AB545" s="42" t="str">
        <f>IF(AND(V544=Y545,W544=AB544),U544,"")</f>
        <v/>
      </c>
      <c r="AC545" s="42" t="str">
        <f>IF(AND(V544=Y545,W544=AC544),U544,"")</f>
        <v/>
      </c>
      <c r="AD545" s="37" t="str">
        <f>IF(AND(V544=Y545,W544=AD544),U544,"")</f>
        <v/>
      </c>
    </row>
    <row r="546" spans="1:30" x14ac:dyDescent="0.25">
      <c r="A546" s="200"/>
      <c r="B546" s="200"/>
      <c r="C546" s="200"/>
      <c r="D546" s="204"/>
      <c r="E546" t="s">
        <v>53</v>
      </c>
      <c r="F546" s="65" t="str">
        <f>IF(AND(B544=E546,C544=F543),A544,"")</f>
        <v/>
      </c>
      <c r="G546" s="65" t="str">
        <f>IF(AND(B544=E546,C544=G543),A544,"")</f>
        <v/>
      </c>
      <c r="H546" s="65" t="str">
        <f>IF(AND(B544=E546,C544=H543),A544,"")</f>
        <v/>
      </c>
      <c r="I546" s="42" t="str">
        <f>IF(AND(B544=E546,C544=I543),A544,"")</f>
        <v/>
      </c>
      <c r="J546" s="37" t="str">
        <f>IF(AND(B544=E546,C544=J543),A544,"")</f>
        <v/>
      </c>
      <c r="U546" s="200"/>
      <c r="V546" s="200"/>
      <c r="W546" s="200"/>
      <c r="X546" s="204"/>
      <c r="Y546" t="s">
        <v>54</v>
      </c>
      <c r="Z546" s="65" t="str">
        <f>IF(AND(V544=Y546,W544=Z544),U544,"")</f>
        <v/>
      </c>
      <c r="AA546" s="65" t="str">
        <f>IF(AND(V544=Y546,W544=AA544),U544,"")</f>
        <v/>
      </c>
      <c r="AB546" s="42" t="str">
        <f>IF(AND(V544=Y546,W544=AB544),U544,"")</f>
        <v/>
      </c>
      <c r="AC546" s="42" t="str">
        <f>IF(AND(V544=Y546,W544=AC544),U544,"")</f>
        <v/>
      </c>
      <c r="AD546" s="37" t="str">
        <f>IF(AND(V544=Y546,W544=AD544),U544,"")</f>
        <v/>
      </c>
    </row>
    <row r="547" spans="1:30" x14ac:dyDescent="0.25">
      <c r="A547" s="66"/>
      <c r="B547" s="66"/>
      <c r="C547" s="66"/>
      <c r="D547" s="78"/>
      <c r="E547" t="s">
        <v>52</v>
      </c>
      <c r="F547" s="41" t="str">
        <f>IF(AND(B544=E547,C544=F543),A544,"")</f>
        <v/>
      </c>
      <c r="G547" s="65" t="str">
        <f>IF(AND(B544=E547,C544=G543),A544,"")</f>
        <v/>
      </c>
      <c r="H547" s="65" t="str">
        <f>IF(AND(B544=E547,C544=H543),A544,"")</f>
        <v/>
      </c>
      <c r="I547" s="42" t="str">
        <f>IF(AND(B544=E547,C544=I543),A544,"")</f>
        <v/>
      </c>
      <c r="J547" s="37" t="str">
        <f>IF(AND(B544=E547,C544=J543),A544,"")</f>
        <v/>
      </c>
      <c r="U547" s="66"/>
      <c r="V547" s="66"/>
      <c r="W547" s="66"/>
      <c r="X547" s="78"/>
      <c r="Y547" t="s">
        <v>53</v>
      </c>
      <c r="Z547" s="65" t="str">
        <f>IF(AND(V544=Y547,W544=Z544),U544,"")</f>
        <v/>
      </c>
      <c r="AA547" s="65" t="str">
        <f>IF(AND(V544=Y547,W544=AA544),U544,"")</f>
        <v/>
      </c>
      <c r="AB547" s="65" t="str">
        <f>IF(AND(V544=Y547,W544=AB544),U544,"")</f>
        <v/>
      </c>
      <c r="AC547" s="42" t="str">
        <f>IF(AND(V544=Y547,W544=AC544),U544,"")</f>
        <v/>
      </c>
      <c r="AD547" s="37" t="str">
        <f>IF(AND(V544=Y547,W544=AD544),U544,"")</f>
        <v/>
      </c>
    </row>
    <row r="548" spans="1:30" x14ac:dyDescent="0.25">
      <c r="A548" s="66"/>
      <c r="B548" s="66"/>
      <c r="C548" s="66"/>
      <c r="D548" s="78"/>
      <c r="E548" t="s">
        <v>51</v>
      </c>
      <c r="F548" s="41" t="str">
        <f>IF(AND(B544=E548,C544=F543),A544,"")</f>
        <v/>
      </c>
      <c r="G548" s="41" t="str">
        <f>IF(AND(B544=E548,C544=G543),A544,"")</f>
        <v/>
      </c>
      <c r="H548" s="65" t="str">
        <f>IF(AND(B544=E548,C544=H543),A544,"")</f>
        <v/>
      </c>
      <c r="I548" s="42" t="str">
        <f>IF(AND(B544=E548,C544=I543),A544,"")</f>
        <v/>
      </c>
      <c r="J548" s="37" t="str">
        <f>IF(AND(B544=E548,C544=J543),A544,"")</f>
        <v/>
      </c>
      <c r="U548" s="66"/>
      <c r="V548" s="66"/>
      <c r="W548" s="66"/>
      <c r="X548" s="78"/>
      <c r="Y548" t="s">
        <v>52</v>
      </c>
      <c r="Z548" s="41" t="str">
        <f>IF(AND(V544=Y548,W544=Z544),U544,"")</f>
        <v/>
      </c>
      <c r="AA548" s="65" t="str">
        <f>IF(AND(V544=Y548,W544=AA$382),U544,"")</f>
        <v/>
      </c>
      <c r="AB548" s="65" t="str">
        <f>IF(AND(V544=Y548,W544=AB544),U544,"")</f>
        <v/>
      </c>
      <c r="AC548" s="42" t="str">
        <f>IF(AND(V544=Y548,W544=AC544),U544,"")</f>
        <v/>
      </c>
      <c r="AD548" s="37" t="str">
        <f>IF(AND(V544=Y548,W544=AD544),U544,"")</f>
        <v/>
      </c>
    </row>
    <row r="549" spans="1:30" x14ac:dyDescent="0.25">
      <c r="A549" s="66"/>
      <c r="B549" s="66"/>
      <c r="C549" s="66"/>
      <c r="D549" s="78"/>
      <c r="F549" t="s">
        <v>107</v>
      </c>
      <c r="G549" t="s">
        <v>106</v>
      </c>
      <c r="H549" t="s">
        <v>41</v>
      </c>
      <c r="I549" t="s">
        <v>108</v>
      </c>
      <c r="J549" s="30" t="s">
        <v>109</v>
      </c>
      <c r="U549" s="66"/>
      <c r="V549" s="66"/>
      <c r="W549" s="66"/>
      <c r="X549" s="78"/>
      <c r="Y549" t="s">
        <v>51</v>
      </c>
      <c r="Z549" s="41" t="str">
        <f>IF(AND(V544=Y549,W544=Z544),U544,"")</f>
        <v/>
      </c>
      <c r="AA549" s="41" t="str">
        <f>IF(AND(V544=Y549,W544=AA544),U544,"")</f>
        <v/>
      </c>
      <c r="AB549" s="65" t="str">
        <f>IF(AND(V544=Y549,W544=AB544),U544,"")</f>
        <v/>
      </c>
      <c r="AC549" s="42" t="str">
        <f>IF(AND(V544=Y549,W544=AC544),U544,"")</f>
        <v/>
      </c>
      <c r="AD549" s="37" t="str">
        <f>IF(AND(V544=Y549,W544=AD544),U544,"")</f>
        <v/>
      </c>
    </row>
    <row r="550" spans="1:30" x14ac:dyDescent="0.25">
      <c r="A550" s="66"/>
      <c r="B550" s="66"/>
      <c r="C550" s="66"/>
      <c r="D550" s="78"/>
      <c r="U550" s="66"/>
      <c r="V550" s="66"/>
      <c r="W550" s="66"/>
      <c r="X550" s="78"/>
      <c r="Z550" t="s">
        <v>107</v>
      </c>
      <c r="AA550" t="s">
        <v>106</v>
      </c>
      <c r="AB550" t="s">
        <v>41</v>
      </c>
      <c r="AC550" t="s">
        <v>108</v>
      </c>
      <c r="AD550" s="30" t="s">
        <v>109</v>
      </c>
    </row>
    <row r="551" spans="1:30" x14ac:dyDescent="0.25">
      <c r="A551" s="66"/>
      <c r="B551" s="66"/>
      <c r="C551" s="66"/>
      <c r="D551" s="78"/>
      <c r="U551" s="66"/>
      <c r="V551" s="66"/>
      <c r="W551" s="66"/>
      <c r="X551" s="78"/>
      <c r="AD551" s="30"/>
    </row>
    <row r="552" spans="1:30" x14ac:dyDescent="0.25">
      <c r="A552" s="66"/>
      <c r="B552" s="66"/>
      <c r="C552" s="66"/>
      <c r="D552" s="78"/>
      <c r="F552" t="s">
        <v>107</v>
      </c>
      <c r="G552" t="s">
        <v>106</v>
      </c>
      <c r="H552" t="s">
        <v>41</v>
      </c>
      <c r="I552" t="s">
        <v>108</v>
      </c>
      <c r="J552" s="30" t="s">
        <v>109</v>
      </c>
      <c r="U552" s="66"/>
      <c r="V552" s="66"/>
      <c r="W552" s="66"/>
      <c r="X552" s="78"/>
      <c r="Z552" s="30"/>
    </row>
    <row r="553" spans="1:30" x14ac:dyDescent="0.25">
      <c r="A553" s="200">
        <f>A161</f>
        <v>0</v>
      </c>
      <c r="B553" s="201" t="str">
        <f>B161</f>
        <v/>
      </c>
      <c r="C553" s="201" t="str">
        <f>C161</f>
        <v/>
      </c>
      <c r="D553" s="202" t="e">
        <f>D161</f>
        <v>#N/A</v>
      </c>
      <c r="E553" t="s">
        <v>55</v>
      </c>
      <c r="F553" s="42" t="str">
        <f>IF(AND(B553=E553,C553=F552),A553,"")</f>
        <v/>
      </c>
      <c r="G553" s="42" t="str">
        <f>IF(AND(B553=E553,C553=G552),A553,"")</f>
        <v/>
      </c>
      <c r="H553" s="42" t="str">
        <f>IF(AND(B553=E553,C553=H552),A553,"")</f>
        <v/>
      </c>
      <c r="I553" s="42" t="str">
        <f>IF(AND(B553=E553,C553=I552),A553,"")</f>
        <v/>
      </c>
      <c r="J553" s="37" t="str">
        <f>IF(AND(B553=E553,C553=J552),A553,"")</f>
        <v/>
      </c>
      <c r="U553" s="200">
        <f>U161</f>
        <v>0</v>
      </c>
      <c r="V553" s="201" t="str">
        <f>V161</f>
        <v/>
      </c>
      <c r="W553" s="205" t="str">
        <f>W161</f>
        <v/>
      </c>
      <c r="X553" s="202" t="e">
        <f>X161</f>
        <v>#N/A</v>
      </c>
      <c r="Z553" t="s">
        <v>107</v>
      </c>
      <c r="AA553" t="s">
        <v>106</v>
      </c>
      <c r="AB553" t="s">
        <v>41</v>
      </c>
      <c r="AC553" t="s">
        <v>108</v>
      </c>
      <c r="AD553" s="30" t="s">
        <v>109</v>
      </c>
    </row>
    <row r="554" spans="1:30" x14ac:dyDescent="0.25">
      <c r="A554" s="200"/>
      <c r="B554" s="200"/>
      <c r="C554" s="200"/>
      <c r="D554" s="203"/>
      <c r="E554" t="s">
        <v>54</v>
      </c>
      <c r="F554" s="65" t="str">
        <f>IF(AND(B553=E554,C553=F552),A553,"")</f>
        <v/>
      </c>
      <c r="G554" s="65" t="str">
        <f>IF(AND(B553=E554,C553=G552),A553,"")</f>
        <v/>
      </c>
      <c r="H554" s="42" t="str">
        <f>IF(AND(B553=E554,C553=H552),A553,"")</f>
        <v/>
      </c>
      <c r="I554" s="42" t="str">
        <f>IF(AND(B553=E554,C553=I552),A553,"")</f>
        <v/>
      </c>
      <c r="J554" s="37" t="str">
        <f>IF(AND(B553=E554,C553=J552),A553,"")</f>
        <v/>
      </c>
      <c r="U554" s="200"/>
      <c r="V554" s="200"/>
      <c r="W554" s="200"/>
      <c r="X554" s="203"/>
      <c r="Y554" t="s">
        <v>55</v>
      </c>
      <c r="Z554" s="42" t="str">
        <f>IF(AND(V553=Y554,W553=Z553),U553,"")</f>
        <v/>
      </c>
      <c r="AA554" s="42" t="str">
        <f>IF(AND(V553=Y554,W553=AA553),U553,"")</f>
        <v/>
      </c>
      <c r="AB554" s="42" t="str">
        <f>IF(AND(V553=Y554,W553=AB553),U553,"")</f>
        <v/>
      </c>
      <c r="AC554" s="42" t="str">
        <f>IF(AND(V553=Y554,W553=AC553),U553,"")</f>
        <v/>
      </c>
      <c r="AD554" s="37" t="str">
        <f>IF(AND(V553=Y554,W553=AD553),U553,"")</f>
        <v/>
      </c>
    </row>
    <row r="555" spans="1:30" x14ac:dyDescent="0.25">
      <c r="A555" s="200"/>
      <c r="B555" s="200"/>
      <c r="C555" s="200"/>
      <c r="D555" s="204"/>
      <c r="E555" t="s">
        <v>53</v>
      </c>
      <c r="F555" s="65" t="str">
        <f>IF(AND(B553=E555,C553=F552),A553,"")</f>
        <v/>
      </c>
      <c r="G555" s="65" t="str">
        <f>IF(AND(B553=E555,C553=G552),A553,"")</f>
        <v/>
      </c>
      <c r="H555" s="65" t="str">
        <f>IF(AND(B553=E555,C553=H552),A553,"")</f>
        <v/>
      </c>
      <c r="I555" s="42" t="str">
        <f>IF(AND(B553=E555,C553=I552),A553,"")</f>
        <v/>
      </c>
      <c r="J555" s="37" t="str">
        <f>IF(AND(B553=E555,C553=J552),A553,"")</f>
        <v/>
      </c>
      <c r="U555" s="200"/>
      <c r="V555" s="200"/>
      <c r="W555" s="200"/>
      <c r="X555" s="204"/>
      <c r="Y555" t="s">
        <v>54</v>
      </c>
      <c r="Z555" s="65" t="str">
        <f>IF(AND(V553=Y555,W553=Z553),U553,"")</f>
        <v/>
      </c>
      <c r="AA555" s="65" t="str">
        <f>IF(AND(V553=Y555,W553=AA553),U553,"")</f>
        <v/>
      </c>
      <c r="AB555" s="42" t="str">
        <f>IF(AND(V553=Y555,W553=AB553),U553,"")</f>
        <v/>
      </c>
      <c r="AC555" s="42" t="str">
        <f>IF(AND(V553=Y555,W553=AC553),U553,"")</f>
        <v/>
      </c>
      <c r="AD555" s="37" t="str">
        <f>IF(AND(V553=Y555,W553=AD553),U553,"")</f>
        <v/>
      </c>
    </row>
    <row r="556" spans="1:30" x14ac:dyDescent="0.25">
      <c r="A556" s="66"/>
      <c r="B556" s="66"/>
      <c r="C556" s="66"/>
      <c r="D556" s="78"/>
      <c r="E556" t="s">
        <v>52</v>
      </c>
      <c r="F556" s="41" t="str">
        <f>IF(AND(B553=E556,C553=F552),A553,"")</f>
        <v/>
      </c>
      <c r="G556" s="65" t="str">
        <f>IF(AND(B553=E556,C553=G552),A553,"")</f>
        <v/>
      </c>
      <c r="H556" s="65" t="str">
        <f>IF(AND(B553=E556,C553=H552),A553,"")</f>
        <v/>
      </c>
      <c r="I556" s="42" t="str">
        <f>IF(AND(B553=E556,C553=I552),A553,"")</f>
        <v/>
      </c>
      <c r="J556" s="37" t="str">
        <f>IF(AND(B553=E556,C553=J552),A553,"")</f>
        <v/>
      </c>
      <c r="U556" s="66"/>
      <c r="V556" s="66"/>
      <c r="W556" s="66"/>
      <c r="X556" s="78"/>
      <c r="Y556" t="s">
        <v>53</v>
      </c>
      <c r="Z556" s="65" t="str">
        <f>IF(AND(V553=Y556,W553=Z553),U553,"")</f>
        <v/>
      </c>
      <c r="AA556" s="65" t="str">
        <f>IF(AND(V553=Y556,W553=AA553),U553,"")</f>
        <v/>
      </c>
      <c r="AB556" s="65" t="str">
        <f>IF(AND(V553=Y556,W553=AB553),U553,"")</f>
        <v/>
      </c>
      <c r="AC556" s="42" t="str">
        <f>IF(AND(V553=Y556,W553=AC553),U553,"")</f>
        <v/>
      </c>
      <c r="AD556" s="37" t="str">
        <f>IF(AND(V553=Y556,W553=AD553),U553,"")</f>
        <v/>
      </c>
    </row>
    <row r="557" spans="1:30" x14ac:dyDescent="0.25">
      <c r="A557" s="66"/>
      <c r="B557" s="66"/>
      <c r="C557" s="66"/>
      <c r="D557" s="78"/>
      <c r="E557" t="s">
        <v>51</v>
      </c>
      <c r="F557" s="41" t="str">
        <f>IF(AND(B553=E557,C553=F552),A553,"")</f>
        <v/>
      </c>
      <c r="G557" s="41" t="str">
        <f>IF(AND(B553=E557,C553=G552),A553,"")</f>
        <v/>
      </c>
      <c r="H557" s="65" t="str">
        <f>IF(AND(B553=E557,C553=H552),A553,"")</f>
        <v/>
      </c>
      <c r="I557" s="42" t="str">
        <f>IF(AND(B553=E557,C553=I552),A553,"")</f>
        <v/>
      </c>
      <c r="J557" s="37" t="str">
        <f>IF(AND(B553=E557,C553=J552),A553,"")</f>
        <v/>
      </c>
      <c r="U557" s="66"/>
      <c r="V557" s="66"/>
      <c r="W557" s="66"/>
      <c r="X557" s="78"/>
      <c r="Y557" t="s">
        <v>52</v>
      </c>
      <c r="Z557" s="41" t="str">
        <f>IF(AND(V553=Y557,W553=Z553),U553,"")</f>
        <v/>
      </c>
      <c r="AA557" s="65" t="str">
        <f>IF(AND(V553=Y557,W553=AA$382),U553,"")</f>
        <v/>
      </c>
      <c r="AB557" s="65" t="str">
        <f>IF(AND(V553=Y557,W553=AB553),U553,"")</f>
        <v/>
      </c>
      <c r="AC557" s="42" t="str">
        <f>IF(AND(V553=Y557,W553=AC553),U553,"")</f>
        <v/>
      </c>
      <c r="AD557" s="37" t="str">
        <f>IF(AND(V553=Y557,W553=AD553),U553,"")</f>
        <v/>
      </c>
    </row>
    <row r="558" spans="1:30" x14ac:dyDescent="0.25">
      <c r="A558" s="66"/>
      <c r="B558" s="66"/>
      <c r="C558" s="66"/>
      <c r="D558" s="78"/>
      <c r="F558" t="s">
        <v>107</v>
      </c>
      <c r="G558" t="s">
        <v>106</v>
      </c>
      <c r="H558" t="s">
        <v>41</v>
      </c>
      <c r="I558" t="s">
        <v>108</v>
      </c>
      <c r="J558" s="30" t="s">
        <v>109</v>
      </c>
      <c r="U558" s="66"/>
      <c r="V558" s="66"/>
      <c r="W558" s="66"/>
      <c r="X558" s="78"/>
      <c r="Y558" t="s">
        <v>51</v>
      </c>
      <c r="Z558" s="41" t="str">
        <f>IF(AND(V553=Y558,W553=Z553),U553,"")</f>
        <v/>
      </c>
      <c r="AA558" s="41" t="str">
        <f>IF(AND(V553=Y558,W553=AA553),U553,"")</f>
        <v/>
      </c>
      <c r="AB558" s="65" t="str">
        <f>IF(AND(V553=Y558,W553=AB553),U553,"")</f>
        <v/>
      </c>
      <c r="AC558" s="42" t="str">
        <f>IF(AND(V553=Y558,W553=AC553),U553,"")</f>
        <v/>
      </c>
      <c r="AD558" s="37" t="str">
        <f>IF(AND(V553=Y558,W553=AD553),U553,"")</f>
        <v/>
      </c>
    </row>
    <row r="559" spans="1:30" x14ac:dyDescent="0.25">
      <c r="A559" s="66"/>
      <c r="B559" s="66"/>
      <c r="C559" s="66"/>
      <c r="D559" s="78"/>
      <c r="U559" s="66"/>
      <c r="V559" s="66"/>
      <c r="W559" s="66"/>
      <c r="X559" s="78"/>
      <c r="Z559" t="s">
        <v>107</v>
      </c>
      <c r="AA559" t="s">
        <v>106</v>
      </c>
      <c r="AB559" t="s">
        <v>41</v>
      </c>
      <c r="AC559" t="s">
        <v>108</v>
      </c>
      <c r="AD559" s="30" t="s">
        <v>109</v>
      </c>
    </row>
    <row r="560" spans="1:30" x14ac:dyDescent="0.25">
      <c r="A560" s="66"/>
      <c r="B560" s="66"/>
      <c r="C560" s="66"/>
      <c r="D560" s="78"/>
      <c r="U560" s="66"/>
      <c r="V560" s="66"/>
      <c r="W560" s="66"/>
      <c r="X560" s="78"/>
      <c r="AD560" s="30"/>
    </row>
    <row r="561" spans="1:30" x14ac:dyDescent="0.25">
      <c r="A561" s="66"/>
      <c r="B561" s="66"/>
      <c r="C561" s="66"/>
      <c r="D561" s="78"/>
      <c r="F561" t="s">
        <v>107</v>
      </c>
      <c r="G561" t="s">
        <v>106</v>
      </c>
      <c r="H561" t="s">
        <v>41</v>
      </c>
      <c r="I561" t="s">
        <v>108</v>
      </c>
      <c r="J561" s="30" t="s">
        <v>109</v>
      </c>
      <c r="U561" s="66"/>
      <c r="V561" s="66"/>
      <c r="W561" s="66"/>
      <c r="X561" s="78"/>
      <c r="Z561" s="30"/>
    </row>
    <row r="562" spans="1:30" x14ac:dyDescent="0.25">
      <c r="A562" s="200">
        <f>A164</f>
        <v>0</v>
      </c>
      <c r="B562" s="201" t="str">
        <f>B164</f>
        <v/>
      </c>
      <c r="C562" s="201" t="str">
        <f>C164</f>
        <v/>
      </c>
      <c r="D562" s="202" t="e">
        <f>D164</f>
        <v>#N/A</v>
      </c>
      <c r="E562" t="s">
        <v>55</v>
      </c>
      <c r="F562" s="42" t="str">
        <f>IF(AND(B562=E562,C562=F561),A562,"")</f>
        <v/>
      </c>
      <c r="G562" s="42" t="str">
        <f>IF(AND(B562=E562,C562=G561),A562,"")</f>
        <v/>
      </c>
      <c r="H562" s="42" t="str">
        <f>IF(AND(B562=E562,C562=H561),A562,"")</f>
        <v/>
      </c>
      <c r="I562" s="42" t="str">
        <f>IF(AND(B562=E562,C562=I561),A562,"")</f>
        <v/>
      </c>
      <c r="J562" s="37" t="str">
        <f>IF(AND(B562=E562,C562=J561),A562,"")</f>
        <v/>
      </c>
      <c r="U562" s="200">
        <f>U164</f>
        <v>0</v>
      </c>
      <c r="V562" s="201" t="str">
        <f>V164</f>
        <v/>
      </c>
      <c r="W562" s="205" t="str">
        <f>W164</f>
        <v/>
      </c>
      <c r="X562" s="202" t="e">
        <f>X164</f>
        <v>#N/A</v>
      </c>
      <c r="Z562" t="s">
        <v>107</v>
      </c>
      <c r="AA562" t="s">
        <v>106</v>
      </c>
      <c r="AB562" t="s">
        <v>41</v>
      </c>
      <c r="AC562" t="s">
        <v>108</v>
      </c>
      <c r="AD562" s="30" t="s">
        <v>109</v>
      </c>
    </row>
    <row r="563" spans="1:30" x14ac:dyDescent="0.25">
      <c r="A563" s="200"/>
      <c r="B563" s="200"/>
      <c r="C563" s="200"/>
      <c r="D563" s="203"/>
      <c r="E563" t="s">
        <v>54</v>
      </c>
      <c r="F563" s="65" t="str">
        <f>IF(AND(B562=E563,C562=F561),A562,"")</f>
        <v/>
      </c>
      <c r="G563" s="65" t="str">
        <f>IF(AND(B562=E563,C562=G561),A562,"")</f>
        <v/>
      </c>
      <c r="H563" s="42" t="str">
        <f>IF(AND(B562=E563,C562=H561),A562,"")</f>
        <v/>
      </c>
      <c r="I563" s="42" t="str">
        <f>IF(AND(B562=E563,C562=I561),A562,"")</f>
        <v/>
      </c>
      <c r="J563" s="37" t="str">
        <f>IF(AND(B562=E563,C562=J561),A562,"")</f>
        <v/>
      </c>
      <c r="U563" s="200"/>
      <c r="V563" s="200"/>
      <c r="W563" s="200"/>
      <c r="X563" s="203"/>
      <c r="Y563" t="s">
        <v>55</v>
      </c>
      <c r="Z563" s="42" t="str">
        <f>IF(AND(V562=Y563,W562=Z562),U562,"")</f>
        <v/>
      </c>
      <c r="AA563" s="42" t="str">
        <f>IF(AND(V562=Y563,W562=AA562),U562,"")</f>
        <v/>
      </c>
      <c r="AB563" s="42" t="str">
        <f>IF(AND(V562=Y563,W562=AB562),U562,"")</f>
        <v/>
      </c>
      <c r="AC563" s="42" t="str">
        <f>IF(AND(V562=Y563,W562=AC562),U562,"")</f>
        <v/>
      </c>
      <c r="AD563" s="37" t="str">
        <f>IF(AND(V562=Y563,W562=AD562),U562,"")</f>
        <v/>
      </c>
    </row>
    <row r="564" spans="1:30" x14ac:dyDescent="0.25">
      <c r="A564" s="200"/>
      <c r="B564" s="200"/>
      <c r="C564" s="200"/>
      <c r="D564" s="204"/>
      <c r="E564" t="s">
        <v>53</v>
      </c>
      <c r="F564" s="65" t="str">
        <f>IF(AND(B562=E564,C562=F561),A562,"")</f>
        <v/>
      </c>
      <c r="G564" s="65" t="str">
        <f>IF(AND(B562=E564,C562=G561),A562,"")</f>
        <v/>
      </c>
      <c r="H564" s="65" t="str">
        <f>IF(AND(B562=E564,C562=H561),A562,"")</f>
        <v/>
      </c>
      <c r="I564" s="42" t="str">
        <f>IF(AND(B562=E564,C562=I561),A562,"")</f>
        <v/>
      </c>
      <c r="J564" s="37" t="str">
        <f>IF(AND(B562=E564,C562=J561),A562,"")</f>
        <v/>
      </c>
      <c r="U564" s="200"/>
      <c r="V564" s="200"/>
      <c r="W564" s="200"/>
      <c r="X564" s="204"/>
      <c r="Y564" t="s">
        <v>54</v>
      </c>
      <c r="Z564" s="65" t="str">
        <f>IF(AND(V562=Y564,W562=Z562),U562,"")</f>
        <v/>
      </c>
      <c r="AA564" s="65" t="str">
        <f>IF(AND(V562=Y564,W562=AA562),U562,"")</f>
        <v/>
      </c>
      <c r="AB564" s="42" t="str">
        <f>IF(AND(V562=Y564,W562=AB562),U562,"")</f>
        <v/>
      </c>
      <c r="AC564" s="42" t="str">
        <f>IF(AND(V562=Y564,W562=AC562),U562,"")</f>
        <v/>
      </c>
      <c r="AD564" s="37" t="str">
        <f>IF(AND(V562=Y564,W562=AD562),U562,"")</f>
        <v/>
      </c>
    </row>
    <row r="565" spans="1:30" x14ac:dyDescent="0.25">
      <c r="A565" s="66"/>
      <c r="B565" s="66"/>
      <c r="C565" s="66"/>
      <c r="D565" s="78"/>
      <c r="E565" t="s">
        <v>52</v>
      </c>
      <c r="F565" s="41" t="str">
        <f>IF(AND(B562=E565,C562=F561),A562,"")</f>
        <v/>
      </c>
      <c r="G565" s="65" t="str">
        <f>IF(AND(B562=E565,C562=G561),A562,"")</f>
        <v/>
      </c>
      <c r="H565" s="65" t="str">
        <f>IF(AND(B562=E565,C562=H561),A562,"")</f>
        <v/>
      </c>
      <c r="I565" s="42" t="str">
        <f>IF(AND(B562=E565,C562=I561),A562,"")</f>
        <v/>
      </c>
      <c r="J565" s="37" t="str">
        <f>IF(AND(B562=E565,C562=J561),A562,"")</f>
        <v/>
      </c>
      <c r="U565" s="66"/>
      <c r="V565" s="66"/>
      <c r="W565" s="66"/>
      <c r="X565" s="78"/>
      <c r="Y565" t="s">
        <v>53</v>
      </c>
      <c r="Z565" s="65" t="str">
        <f>IF(AND(V562=Y565,W562=Z562),U562,"")</f>
        <v/>
      </c>
      <c r="AA565" s="65" t="str">
        <f>IF(AND(V562=Y565,W562=AA562),U562,"")</f>
        <v/>
      </c>
      <c r="AB565" s="65" t="str">
        <f>IF(AND(V562=Y565,W562=AB562),U562,"")</f>
        <v/>
      </c>
      <c r="AC565" s="42" t="str">
        <f>IF(AND(V562=Y565,W562=AC562),U562,"")</f>
        <v/>
      </c>
      <c r="AD565" s="37" t="str">
        <f>IF(AND(V562=Y565,W562=AD562),U562,"")</f>
        <v/>
      </c>
    </row>
    <row r="566" spans="1:30" x14ac:dyDescent="0.25">
      <c r="A566" s="66"/>
      <c r="B566" s="66"/>
      <c r="C566" s="66"/>
      <c r="D566" s="78"/>
      <c r="E566" t="s">
        <v>51</v>
      </c>
      <c r="F566" s="41" t="str">
        <f>IF(AND(B562=E566,C562=F561),A562,"")</f>
        <v/>
      </c>
      <c r="G566" s="41" t="str">
        <f>IF(AND(B562=E566,C562=G561),A562,"")</f>
        <v/>
      </c>
      <c r="H566" s="65" t="str">
        <f>IF(AND(B562=E566,C562=H561),A562,"")</f>
        <v/>
      </c>
      <c r="I566" s="42" t="str">
        <f>IF(AND(B562=E566,C562=I561),A562,"")</f>
        <v/>
      </c>
      <c r="J566" s="37" t="str">
        <f>IF(AND(B562=E566,C562=J561),A562,"")</f>
        <v/>
      </c>
      <c r="U566" s="66"/>
      <c r="V566" s="66"/>
      <c r="W566" s="66"/>
      <c r="X566" s="78"/>
      <c r="Y566" t="s">
        <v>52</v>
      </c>
      <c r="Z566" s="41" t="str">
        <f>IF(AND(V562=Y566,W562=Z562),U562,"")</f>
        <v/>
      </c>
      <c r="AA566" s="65" t="str">
        <f>IF(AND(V562=Y566,W562=AA$382),U562,"")</f>
        <v/>
      </c>
      <c r="AB566" s="65" t="str">
        <f>IF(AND(V562=Y566,W562=AB562),U562,"")</f>
        <v/>
      </c>
      <c r="AC566" s="42" t="str">
        <f>IF(AND(V562=Y566,W562=AC562),U562,"")</f>
        <v/>
      </c>
      <c r="AD566" s="37" t="str">
        <f>IF(AND(V562=Y566,W562=AD562),U562,"")</f>
        <v/>
      </c>
    </row>
    <row r="567" spans="1:30" x14ac:dyDescent="0.25">
      <c r="A567" s="66"/>
      <c r="B567" s="66"/>
      <c r="C567" s="66"/>
      <c r="D567" s="78"/>
      <c r="F567" t="s">
        <v>107</v>
      </c>
      <c r="G567" t="s">
        <v>106</v>
      </c>
      <c r="H567" t="s">
        <v>41</v>
      </c>
      <c r="I567" t="s">
        <v>108</v>
      </c>
      <c r="J567" s="30" t="s">
        <v>109</v>
      </c>
      <c r="U567" s="66"/>
      <c r="V567" s="66"/>
      <c r="W567" s="66"/>
      <c r="X567" s="78"/>
      <c r="Y567" t="s">
        <v>51</v>
      </c>
      <c r="Z567" s="41" t="str">
        <f>IF(AND(V562=Y567,W562=Z562),U562,"")</f>
        <v/>
      </c>
      <c r="AA567" s="41" t="str">
        <f>IF(AND(V562=Y567,W562=AA562),U562,"")</f>
        <v/>
      </c>
      <c r="AB567" s="65" t="str">
        <f>IF(AND(V562=Y567,W562=AB562),U562,"")</f>
        <v/>
      </c>
      <c r="AC567" s="42" t="str">
        <f>IF(AND(V562=Y567,W562=AC562),U562,"")</f>
        <v/>
      </c>
      <c r="AD567" s="37" t="str">
        <f>IF(AND(V562=Y567,W562=AD562),U562,"")</f>
        <v/>
      </c>
    </row>
    <row r="568" spans="1:30" x14ac:dyDescent="0.25">
      <c r="A568" s="66"/>
      <c r="B568" s="66"/>
      <c r="C568" s="66"/>
      <c r="D568" s="78"/>
      <c r="U568" s="66"/>
      <c r="V568" s="66"/>
      <c r="W568" s="66"/>
      <c r="X568" s="78"/>
      <c r="Z568" t="s">
        <v>107</v>
      </c>
      <c r="AA568" t="s">
        <v>106</v>
      </c>
      <c r="AB568" t="s">
        <v>41</v>
      </c>
      <c r="AC568" t="s">
        <v>108</v>
      </c>
      <c r="AD568" s="30" t="s">
        <v>109</v>
      </c>
    </row>
    <row r="569" spans="1:30" x14ac:dyDescent="0.25">
      <c r="A569" s="66"/>
      <c r="B569" s="66"/>
      <c r="C569" s="66"/>
      <c r="D569" s="78"/>
      <c r="U569" s="66"/>
      <c r="V569" s="66"/>
      <c r="W569" s="66"/>
      <c r="X569" s="78"/>
      <c r="AD569" s="30"/>
    </row>
    <row r="570" spans="1:30" x14ac:dyDescent="0.25">
      <c r="A570" s="66"/>
      <c r="B570" s="66"/>
      <c r="C570" s="66"/>
      <c r="D570" s="78"/>
      <c r="F570" t="s">
        <v>107</v>
      </c>
      <c r="G570" t="s">
        <v>106</v>
      </c>
      <c r="H570" t="s">
        <v>41</v>
      </c>
      <c r="I570" t="s">
        <v>108</v>
      </c>
      <c r="J570" s="30" t="s">
        <v>109</v>
      </c>
      <c r="U570" s="66"/>
      <c r="V570" s="66"/>
      <c r="W570" s="66"/>
      <c r="X570" s="78"/>
      <c r="Z570" s="30"/>
    </row>
    <row r="571" spans="1:30" x14ac:dyDescent="0.25">
      <c r="A571" s="200">
        <f>A167</f>
        <v>0</v>
      </c>
      <c r="B571" s="201" t="str">
        <f>B167</f>
        <v/>
      </c>
      <c r="C571" s="201" t="str">
        <f>C167</f>
        <v/>
      </c>
      <c r="D571" s="202" t="e">
        <f>D167</f>
        <v>#N/A</v>
      </c>
      <c r="E571" t="s">
        <v>55</v>
      </c>
      <c r="F571" s="42" t="str">
        <f>IF(AND(B571=E571,C571=F570),A571,"")</f>
        <v/>
      </c>
      <c r="G571" s="42" t="str">
        <f>IF(AND(B571=E571,C571=G570),A571,"")</f>
        <v/>
      </c>
      <c r="H571" s="42" t="str">
        <f>IF(AND(B571=E571,C571=H570),A571,"")</f>
        <v/>
      </c>
      <c r="I571" s="42" t="str">
        <f>IF(AND(B571=E571,C571=I570),A571,"")</f>
        <v/>
      </c>
      <c r="J571" s="37" t="str">
        <f>IF(AND(B571=E571,C571=J570),A571,"")</f>
        <v/>
      </c>
      <c r="U571" s="200">
        <f>U167</f>
        <v>0</v>
      </c>
      <c r="V571" s="201" t="str">
        <f>V167</f>
        <v/>
      </c>
      <c r="W571" s="205" t="str">
        <f>W167</f>
        <v/>
      </c>
      <c r="X571" s="202" t="e">
        <f>X167</f>
        <v>#N/A</v>
      </c>
      <c r="Z571" t="s">
        <v>107</v>
      </c>
      <c r="AA571" t="s">
        <v>106</v>
      </c>
      <c r="AB571" t="s">
        <v>41</v>
      </c>
      <c r="AC571" t="s">
        <v>108</v>
      </c>
      <c r="AD571" s="30" t="s">
        <v>109</v>
      </c>
    </row>
    <row r="572" spans="1:30" x14ac:dyDescent="0.25">
      <c r="A572" s="200"/>
      <c r="B572" s="200"/>
      <c r="C572" s="200"/>
      <c r="D572" s="203"/>
      <c r="E572" t="s">
        <v>54</v>
      </c>
      <c r="F572" s="65" t="str">
        <f>IF(AND(B571=E572,C571=F570),A571,"")</f>
        <v/>
      </c>
      <c r="G572" s="65" t="str">
        <f>IF(AND(B571=E572,C571=G570),A571,"")</f>
        <v/>
      </c>
      <c r="H572" s="42" t="str">
        <f>IF(AND(B571=E572,C571=H570),A571,"")</f>
        <v/>
      </c>
      <c r="I572" s="42" t="str">
        <f>IF(AND(B571=E572,C571=I570),A571,"")</f>
        <v/>
      </c>
      <c r="J572" s="37" t="str">
        <f>IF(AND(B571=E572,C571=J570),A571,"")</f>
        <v/>
      </c>
      <c r="U572" s="200"/>
      <c r="V572" s="200"/>
      <c r="W572" s="200"/>
      <c r="X572" s="203"/>
      <c r="Y572" t="s">
        <v>55</v>
      </c>
      <c r="Z572" s="42" t="str">
        <f>IF(AND(V571=Y572,W571=Z571),U571,"")</f>
        <v/>
      </c>
      <c r="AA572" s="42" t="str">
        <f>IF(AND(V571=Y572,W571=AA571),U571,"")</f>
        <v/>
      </c>
      <c r="AB572" s="42" t="str">
        <f>IF(AND(V571=Y572,W571=AB571),U571,"")</f>
        <v/>
      </c>
      <c r="AC572" s="42" t="str">
        <f>IF(AND(V571=Y572,W571=AC571),U571,"")</f>
        <v/>
      </c>
      <c r="AD572" s="37" t="str">
        <f>IF(AND(V571=Y572,W571=AD571),U571,"")</f>
        <v/>
      </c>
    </row>
    <row r="573" spans="1:30" x14ac:dyDescent="0.25">
      <c r="A573" s="200"/>
      <c r="B573" s="200"/>
      <c r="C573" s="200"/>
      <c r="D573" s="204"/>
      <c r="E573" t="s">
        <v>53</v>
      </c>
      <c r="F573" s="65" t="str">
        <f>IF(AND(B571=E573,C571=F570),A571,"")</f>
        <v/>
      </c>
      <c r="G573" s="65" t="str">
        <f>IF(AND(B571=E573,C571=G570),A571,"")</f>
        <v/>
      </c>
      <c r="H573" s="65" t="str">
        <f>IF(AND(B571=E573,C571=H570),A571,"")</f>
        <v/>
      </c>
      <c r="I573" s="42" t="str">
        <f>IF(AND(B571=E573,C571=I570),A571,"")</f>
        <v/>
      </c>
      <c r="J573" s="37" t="str">
        <f>IF(AND(B571=E573,C571=J570),A571,"")</f>
        <v/>
      </c>
      <c r="U573" s="200"/>
      <c r="V573" s="200"/>
      <c r="W573" s="200"/>
      <c r="X573" s="204"/>
      <c r="Y573" t="s">
        <v>54</v>
      </c>
      <c r="Z573" s="65" t="str">
        <f>IF(AND(V571=Y573,W571=Z571),U571,"")</f>
        <v/>
      </c>
      <c r="AA573" s="65" t="str">
        <f>IF(AND(V571=Y573,W571=AA571),U571,"")</f>
        <v/>
      </c>
      <c r="AB573" s="42" t="str">
        <f>IF(AND(V571=Y573,W571=AB571),U571,"")</f>
        <v/>
      </c>
      <c r="AC573" s="42" t="str">
        <f>IF(AND(V571=Y573,W571=AC571),U571,"")</f>
        <v/>
      </c>
      <c r="AD573" s="37" t="str">
        <f>IF(AND(V571=Y573,W571=AD571),U571,"")</f>
        <v/>
      </c>
    </row>
    <row r="574" spans="1:30" x14ac:dyDescent="0.25">
      <c r="A574" s="66"/>
      <c r="B574" s="66"/>
      <c r="C574" s="66"/>
      <c r="D574" s="78"/>
      <c r="E574" t="s">
        <v>52</v>
      </c>
      <c r="F574" s="41" t="str">
        <f>IF(AND(B571=E574,C571=F570),A571,"")</f>
        <v/>
      </c>
      <c r="G574" s="65" t="str">
        <f>IF(AND(B571=E574,C571=G570),A571,"")</f>
        <v/>
      </c>
      <c r="H574" s="65" t="str">
        <f>IF(AND(B571=E574,C571=H570),A571,"")</f>
        <v/>
      </c>
      <c r="I574" s="42" t="str">
        <f>IF(AND(B571=E574,C571=I570),A571,"")</f>
        <v/>
      </c>
      <c r="J574" s="37" t="str">
        <f>IF(AND(B571=E574,C571=J570),A571,"")</f>
        <v/>
      </c>
      <c r="U574" s="66"/>
      <c r="V574" s="66"/>
      <c r="W574" s="66"/>
      <c r="X574" s="78"/>
      <c r="Y574" t="s">
        <v>53</v>
      </c>
      <c r="Z574" s="65" t="str">
        <f>IF(AND(V571=Y574,W571=Z571),U571,"")</f>
        <v/>
      </c>
      <c r="AA574" s="65" t="str">
        <f>IF(AND(V571=Y574,W571=AA571),U571,"")</f>
        <v/>
      </c>
      <c r="AB574" s="65" t="str">
        <f>IF(AND(V571=Y574,W571=AB571),U571,"")</f>
        <v/>
      </c>
      <c r="AC574" s="42" t="str">
        <f>IF(AND(V571=Y574,W571=AC571),U571,"")</f>
        <v/>
      </c>
      <c r="AD574" s="37" t="str">
        <f>IF(AND(V571=Y574,W571=AD571),U571,"")</f>
        <v/>
      </c>
    </row>
    <row r="575" spans="1:30" x14ac:dyDescent="0.25">
      <c r="A575" s="66"/>
      <c r="B575" s="66"/>
      <c r="C575" s="66"/>
      <c r="D575" s="78"/>
      <c r="E575" t="s">
        <v>51</v>
      </c>
      <c r="F575" s="41" t="str">
        <f>IF(AND(B571=E575,C571=F570),A571,"")</f>
        <v/>
      </c>
      <c r="G575" s="41" t="str">
        <f>IF(AND(B571=E575,C571=G570),A571,"")</f>
        <v/>
      </c>
      <c r="H575" s="65" t="str">
        <f>IF(AND(B571=E575,C571=H570),A571,"")</f>
        <v/>
      </c>
      <c r="I575" s="42" t="str">
        <f>IF(AND(B571=E575,C571=I570),A571,"")</f>
        <v/>
      </c>
      <c r="J575" s="37" t="str">
        <f>IF(AND(B571=E575,C571=J570),A571,"")</f>
        <v/>
      </c>
      <c r="U575" s="66"/>
      <c r="V575" s="66"/>
      <c r="W575" s="66"/>
      <c r="X575" s="78"/>
      <c r="Y575" t="s">
        <v>52</v>
      </c>
      <c r="Z575" s="41" t="str">
        <f>IF(AND(V571=Y575,W571=Z571),U571,"")</f>
        <v/>
      </c>
      <c r="AA575" s="65" t="str">
        <f>IF(AND(V571=Y575,W571=AA$382),U571,"")</f>
        <v/>
      </c>
      <c r="AB575" s="65" t="str">
        <f>IF(AND(V571=Y575,W571=AB571),U571,"")</f>
        <v/>
      </c>
      <c r="AC575" s="42" t="str">
        <f>IF(AND(V571=Y575,W571=AC571),U571,"")</f>
        <v/>
      </c>
      <c r="AD575" s="37" t="str">
        <f>IF(AND(V571=Y575,W571=AD571),U571,"")</f>
        <v/>
      </c>
    </row>
    <row r="576" spans="1:30" x14ac:dyDescent="0.25">
      <c r="A576" s="66"/>
      <c r="B576" s="66"/>
      <c r="C576" s="66"/>
      <c r="D576" s="78"/>
      <c r="F576" t="s">
        <v>107</v>
      </c>
      <c r="G576" t="s">
        <v>106</v>
      </c>
      <c r="H576" t="s">
        <v>41</v>
      </c>
      <c r="I576" t="s">
        <v>108</v>
      </c>
      <c r="J576" s="30" t="s">
        <v>109</v>
      </c>
      <c r="U576" s="66"/>
      <c r="V576" s="66"/>
      <c r="W576" s="66"/>
      <c r="X576" s="78"/>
      <c r="Y576" t="s">
        <v>51</v>
      </c>
      <c r="Z576" s="41" t="str">
        <f>IF(AND(V571=Y576,W571=Z571),U571,"")</f>
        <v/>
      </c>
      <c r="AA576" s="41" t="str">
        <f>IF(AND(V571=Y576,W571=AA571),U571,"")</f>
        <v/>
      </c>
      <c r="AB576" s="65" t="str">
        <f>IF(AND(V571=Y576,W571=AB571),U571,"")</f>
        <v/>
      </c>
      <c r="AC576" s="42" t="str">
        <f>IF(AND(V571=Y576,W571=AC571),U571,"")</f>
        <v/>
      </c>
      <c r="AD576" s="37" t="str">
        <f>IF(AND(V571=Y576,W571=AD571),U571,"")</f>
        <v/>
      </c>
    </row>
    <row r="577" spans="1:30" x14ac:dyDescent="0.25">
      <c r="A577" s="66"/>
      <c r="B577" s="66"/>
      <c r="C577" s="66"/>
      <c r="D577" s="78"/>
      <c r="U577" s="66"/>
      <c r="V577" s="66"/>
      <c r="W577" s="66"/>
      <c r="X577" s="78"/>
      <c r="Z577" t="s">
        <v>107</v>
      </c>
      <c r="AA577" t="s">
        <v>106</v>
      </c>
      <c r="AB577" t="s">
        <v>41</v>
      </c>
      <c r="AC577" t="s">
        <v>108</v>
      </c>
      <c r="AD577" s="30" t="s">
        <v>109</v>
      </c>
    </row>
    <row r="578" spans="1:30" x14ac:dyDescent="0.25">
      <c r="A578" s="66"/>
      <c r="B578" s="66"/>
      <c r="C578" s="66"/>
      <c r="D578" s="78"/>
      <c r="U578" s="66"/>
      <c r="V578" s="66"/>
      <c r="W578" s="66"/>
      <c r="X578" s="78"/>
      <c r="AD578" s="30"/>
    </row>
    <row r="579" spans="1:30" x14ac:dyDescent="0.25">
      <c r="A579" s="66"/>
      <c r="B579" s="66"/>
      <c r="C579" s="66"/>
      <c r="D579" s="78"/>
      <c r="F579" t="s">
        <v>107</v>
      </c>
      <c r="G579" t="s">
        <v>106</v>
      </c>
      <c r="H579" t="s">
        <v>41</v>
      </c>
      <c r="I579" t="s">
        <v>108</v>
      </c>
      <c r="J579" s="30" t="s">
        <v>109</v>
      </c>
      <c r="U579" s="66"/>
      <c r="V579" s="66"/>
      <c r="W579" s="66"/>
      <c r="X579" s="78"/>
      <c r="Z579" s="30"/>
    </row>
    <row r="580" spans="1:30" x14ac:dyDescent="0.25">
      <c r="A580" s="200">
        <f>A170</f>
        <v>0</v>
      </c>
      <c r="B580" s="201" t="str">
        <f>B170</f>
        <v/>
      </c>
      <c r="C580" s="201" t="str">
        <f>C170</f>
        <v/>
      </c>
      <c r="D580" s="202" t="e">
        <f>D170</f>
        <v>#N/A</v>
      </c>
      <c r="E580" t="s">
        <v>55</v>
      </c>
      <c r="F580" s="42" t="str">
        <f>IF(AND(B580=E580,C580=F579),A580,"")</f>
        <v/>
      </c>
      <c r="G580" s="42" t="str">
        <f>IF(AND(B580=E580,C580=G579),A580,"")</f>
        <v/>
      </c>
      <c r="H580" s="42" t="str">
        <f>IF(AND(B580=E580,C580=H579),A580,"")</f>
        <v/>
      </c>
      <c r="I580" s="42" t="str">
        <f>IF(AND(B580=E580,C580=I579),A580,"")</f>
        <v/>
      </c>
      <c r="J580" s="37" t="str">
        <f>IF(AND(B580=E580,C580=J579),A580,"")</f>
        <v/>
      </c>
      <c r="U580" s="200">
        <f>U170</f>
        <v>0</v>
      </c>
      <c r="V580" s="201" t="str">
        <f>V170</f>
        <v/>
      </c>
      <c r="W580" s="205" t="str">
        <f>W170</f>
        <v/>
      </c>
      <c r="X580" s="202" t="e">
        <f>X170</f>
        <v>#N/A</v>
      </c>
      <c r="Z580" t="s">
        <v>107</v>
      </c>
      <c r="AA580" t="s">
        <v>106</v>
      </c>
      <c r="AB580" t="s">
        <v>41</v>
      </c>
      <c r="AC580" t="s">
        <v>108</v>
      </c>
      <c r="AD580" s="30" t="s">
        <v>109</v>
      </c>
    </row>
    <row r="581" spans="1:30" x14ac:dyDescent="0.25">
      <c r="A581" s="200"/>
      <c r="B581" s="200"/>
      <c r="C581" s="200"/>
      <c r="D581" s="203"/>
      <c r="E581" t="s">
        <v>54</v>
      </c>
      <c r="F581" s="65" t="str">
        <f>IF(AND(B580=E581,C580=F579),A580,"")</f>
        <v/>
      </c>
      <c r="G581" s="65" t="str">
        <f>IF(AND(B580=E581,C580=G579),A580,"")</f>
        <v/>
      </c>
      <c r="H581" s="42" t="str">
        <f>IF(AND(B580=E581,C580=H579),A580,"")</f>
        <v/>
      </c>
      <c r="I581" s="42" t="str">
        <f>IF(AND(B580=E581,C580=I579),A580,"")</f>
        <v/>
      </c>
      <c r="J581" s="37" t="str">
        <f>IF(AND(B580=E581,C580=J579),A580,"")</f>
        <v/>
      </c>
      <c r="U581" s="200"/>
      <c r="V581" s="200"/>
      <c r="W581" s="200"/>
      <c r="X581" s="203"/>
      <c r="Y581" t="s">
        <v>55</v>
      </c>
      <c r="Z581" s="42" t="str">
        <f>IF(AND(V580=Y581,W580=Z580),U580,"")</f>
        <v/>
      </c>
      <c r="AA581" s="42" t="str">
        <f>IF(AND(V580=Y581,W580=AA580),U580,"")</f>
        <v/>
      </c>
      <c r="AB581" s="42" t="str">
        <f>IF(AND(V580=Y581,W580=AB580),U580,"")</f>
        <v/>
      </c>
      <c r="AC581" s="42" t="str">
        <f>IF(AND(V580=Y581,W580=AC580),U580,"")</f>
        <v/>
      </c>
      <c r="AD581" s="37" t="str">
        <f>IF(AND(V580=Y581,W580=AD580),U580,"")</f>
        <v/>
      </c>
    </row>
    <row r="582" spans="1:30" x14ac:dyDescent="0.25">
      <c r="A582" s="200"/>
      <c r="B582" s="200"/>
      <c r="C582" s="200"/>
      <c r="D582" s="204"/>
      <c r="E582" t="s">
        <v>53</v>
      </c>
      <c r="F582" s="65" t="str">
        <f>IF(AND(B580=E582,C580=F579),A580,"")</f>
        <v/>
      </c>
      <c r="G582" s="65" t="str">
        <f>IF(AND(B580=E582,C580=G579),A580,"")</f>
        <v/>
      </c>
      <c r="H582" s="65" t="str">
        <f>IF(AND(B580=E582,C580=H579),A580,"")</f>
        <v/>
      </c>
      <c r="I582" s="42" t="str">
        <f>IF(AND(B580=E582,C580=I579),A580,"")</f>
        <v/>
      </c>
      <c r="J582" s="37" t="str">
        <f>IF(AND(B580=E582,C580=J579),A580,"")</f>
        <v/>
      </c>
      <c r="U582" s="200"/>
      <c r="V582" s="200"/>
      <c r="W582" s="200"/>
      <c r="X582" s="204"/>
      <c r="Y582" t="s">
        <v>54</v>
      </c>
      <c r="Z582" s="65" t="str">
        <f>IF(AND(V580=Y582,W580=Z580),U580,"")</f>
        <v/>
      </c>
      <c r="AA582" s="65" t="str">
        <f>IF(AND(V580=Y582,W580=AA580),U580,"")</f>
        <v/>
      </c>
      <c r="AB582" s="42" t="str">
        <f>IF(AND(V580=Y582,W580=AB580),U580,"")</f>
        <v/>
      </c>
      <c r="AC582" s="42" t="str">
        <f>IF(AND(V580=Y582,W580=AC580),U580,"")</f>
        <v/>
      </c>
      <c r="AD582" s="37" t="str">
        <f>IF(AND(V580=Y582,W580=AD580),U580,"")</f>
        <v/>
      </c>
    </row>
    <row r="583" spans="1:30" x14ac:dyDescent="0.25">
      <c r="A583" s="66"/>
      <c r="B583" s="66"/>
      <c r="C583" s="66"/>
      <c r="D583" s="78"/>
      <c r="E583" t="s">
        <v>52</v>
      </c>
      <c r="F583" s="41" t="str">
        <f>IF(AND(B580=E583,C580=F579),A580,"")</f>
        <v/>
      </c>
      <c r="G583" s="65" t="str">
        <f>IF(AND(B580=E583,C580=G579),A580,"")</f>
        <v/>
      </c>
      <c r="H583" s="65" t="str">
        <f>IF(AND(B580=E583,C580=H579),A580,"")</f>
        <v/>
      </c>
      <c r="I583" s="42" t="str">
        <f>IF(AND(B580=E583,C580=I579),A580,"")</f>
        <v/>
      </c>
      <c r="J583" s="37" t="str">
        <f>IF(AND(B580=E583,C580=J579),A580,"")</f>
        <v/>
      </c>
      <c r="U583" s="66"/>
      <c r="V583" s="66"/>
      <c r="W583" s="66"/>
      <c r="X583" s="78"/>
      <c r="Y583" t="s">
        <v>53</v>
      </c>
      <c r="Z583" s="65" t="str">
        <f>IF(AND(V580=Y583,W580=Z580),U580,"")</f>
        <v/>
      </c>
      <c r="AA583" s="65" t="str">
        <f>IF(AND(V580=Y583,W580=AA580),U580,"")</f>
        <v/>
      </c>
      <c r="AB583" s="65" t="str">
        <f>IF(AND(V580=Y583,W580=AB580),U580,"")</f>
        <v/>
      </c>
      <c r="AC583" s="42" t="str">
        <f>IF(AND(V580=Y583,W580=AC580),U580,"")</f>
        <v/>
      </c>
      <c r="AD583" s="37" t="str">
        <f>IF(AND(V580=Y583,W580=AD580),U580,"")</f>
        <v/>
      </c>
    </row>
    <row r="584" spans="1:30" x14ac:dyDescent="0.25">
      <c r="A584" s="66"/>
      <c r="B584" s="66"/>
      <c r="C584" s="66"/>
      <c r="D584" s="78"/>
      <c r="E584" t="s">
        <v>51</v>
      </c>
      <c r="F584" s="41" t="str">
        <f>IF(AND(B580=E584,C580=F579),A580,"")</f>
        <v/>
      </c>
      <c r="G584" s="41" t="str">
        <f>IF(AND(B580=E584,C580=G579),A580,"")</f>
        <v/>
      </c>
      <c r="H584" s="65" t="str">
        <f>IF(AND(B580=E584,C580=H579),A580,"")</f>
        <v/>
      </c>
      <c r="I584" s="42" t="str">
        <f>IF(AND(B580=E584,C580=I579),A580,"")</f>
        <v/>
      </c>
      <c r="J584" s="37" t="str">
        <f>IF(AND(B580=E584,C580=J579),A580,"")</f>
        <v/>
      </c>
      <c r="U584" s="66"/>
      <c r="V584" s="66"/>
      <c r="W584" s="66"/>
      <c r="X584" s="78"/>
      <c r="Y584" t="s">
        <v>52</v>
      </c>
      <c r="Z584" s="41" t="str">
        <f>IF(AND(V580=Y584,W580=Z580),U580,"")</f>
        <v/>
      </c>
      <c r="AA584" s="65" t="str">
        <f>IF(AND(V580=Y584,W580=AA$382),U580,"")</f>
        <v/>
      </c>
      <c r="AB584" s="65" t="str">
        <f>IF(AND(V580=Y584,W580=AB580),U580,"")</f>
        <v/>
      </c>
      <c r="AC584" s="42" t="str">
        <f>IF(AND(V580=Y584,W580=AC580),U580,"")</f>
        <v/>
      </c>
      <c r="AD584" s="37" t="str">
        <f>IF(AND(V580=Y584,W580=AD580),U580,"")</f>
        <v/>
      </c>
    </row>
    <row r="585" spans="1:30" x14ac:dyDescent="0.25">
      <c r="A585" s="66"/>
      <c r="B585" s="66"/>
      <c r="C585" s="66"/>
      <c r="D585" s="78"/>
      <c r="F585" t="s">
        <v>107</v>
      </c>
      <c r="G585" t="s">
        <v>106</v>
      </c>
      <c r="H585" t="s">
        <v>41</v>
      </c>
      <c r="I585" t="s">
        <v>108</v>
      </c>
      <c r="J585" s="30" t="s">
        <v>109</v>
      </c>
      <c r="U585" s="66"/>
      <c r="V585" s="66"/>
      <c r="W585" s="66"/>
      <c r="X585" s="78"/>
      <c r="Y585" t="s">
        <v>51</v>
      </c>
      <c r="Z585" s="41" t="str">
        <f>IF(AND(V580=Y585,W580=Z580),U580,"")</f>
        <v/>
      </c>
      <c r="AA585" s="41" t="str">
        <f>IF(AND(V580=Y585,W580=AA580),U580,"")</f>
        <v/>
      </c>
      <c r="AB585" s="65" t="str">
        <f>IF(AND(V580=Y585,W580=AB580),U580,"")</f>
        <v/>
      </c>
      <c r="AC585" s="42" t="str">
        <f>IF(AND(V580=Y585,W580=AC580),U580,"")</f>
        <v/>
      </c>
      <c r="AD585" s="37" t="str">
        <f>IF(AND(V580=Y585,W580=AD580),U580,"")</f>
        <v/>
      </c>
    </row>
    <row r="586" spans="1:30" x14ac:dyDescent="0.25">
      <c r="A586" s="66"/>
      <c r="B586" s="66"/>
      <c r="C586" s="66"/>
      <c r="D586" s="78"/>
      <c r="U586" s="66"/>
      <c r="V586" s="66"/>
      <c r="W586" s="66"/>
      <c r="X586" s="78"/>
      <c r="Z586" t="s">
        <v>107</v>
      </c>
      <c r="AA586" t="s">
        <v>106</v>
      </c>
      <c r="AB586" t="s">
        <v>41</v>
      </c>
      <c r="AC586" t="s">
        <v>108</v>
      </c>
      <c r="AD586" s="30" t="s">
        <v>109</v>
      </c>
    </row>
    <row r="587" spans="1:30" x14ac:dyDescent="0.25">
      <c r="A587" s="66"/>
      <c r="B587" s="66"/>
      <c r="C587" s="66"/>
      <c r="D587" s="78"/>
      <c r="U587" s="66"/>
      <c r="V587" s="66"/>
      <c r="W587" s="66"/>
      <c r="X587" s="78"/>
      <c r="AD587" s="30"/>
    </row>
    <row r="588" spans="1:30" x14ac:dyDescent="0.25">
      <c r="A588" s="66"/>
      <c r="B588" s="66"/>
      <c r="C588" s="66"/>
      <c r="D588" s="78"/>
      <c r="F588" t="s">
        <v>107</v>
      </c>
      <c r="G588" t="s">
        <v>106</v>
      </c>
      <c r="H588" t="s">
        <v>41</v>
      </c>
      <c r="I588" t="s">
        <v>108</v>
      </c>
      <c r="J588" s="30" t="s">
        <v>109</v>
      </c>
      <c r="U588" s="66"/>
      <c r="V588" s="66"/>
      <c r="W588" s="66"/>
      <c r="X588" s="78"/>
      <c r="Z588" s="30"/>
    </row>
    <row r="589" spans="1:30" x14ac:dyDescent="0.25">
      <c r="A589" s="200">
        <f>A173</f>
        <v>0</v>
      </c>
      <c r="B589" s="201" t="str">
        <f>B173</f>
        <v/>
      </c>
      <c r="C589" s="201" t="str">
        <f>C173</f>
        <v/>
      </c>
      <c r="D589" s="202" t="e">
        <f>D173</f>
        <v>#N/A</v>
      </c>
      <c r="E589" t="s">
        <v>55</v>
      </c>
      <c r="F589" s="42" t="str">
        <f>IF(AND(B589=E589,C589=F588),A589,"")</f>
        <v/>
      </c>
      <c r="G589" s="42" t="str">
        <f>IF(AND(B589=E589,C589=G588),A589,"")</f>
        <v/>
      </c>
      <c r="H589" s="42" t="str">
        <f>IF(AND(B589=E589,C589=H588),A589,"")</f>
        <v/>
      </c>
      <c r="I589" s="42" t="str">
        <f>IF(AND(B589=E589,C589=I588),A589,"")</f>
        <v/>
      </c>
      <c r="J589" s="37" t="str">
        <f>IF(AND(B589=E589,C589=J588),A589,"")</f>
        <v/>
      </c>
      <c r="U589" s="200">
        <f>U173</f>
        <v>0</v>
      </c>
      <c r="V589" s="201" t="str">
        <f>V173</f>
        <v/>
      </c>
      <c r="W589" s="205" t="str">
        <f>W173</f>
        <v/>
      </c>
      <c r="X589" s="202" t="e">
        <f>X173</f>
        <v>#N/A</v>
      </c>
      <c r="Z589" t="s">
        <v>107</v>
      </c>
      <c r="AA589" t="s">
        <v>106</v>
      </c>
      <c r="AB589" t="s">
        <v>41</v>
      </c>
      <c r="AC589" t="s">
        <v>108</v>
      </c>
      <c r="AD589" s="30" t="s">
        <v>109</v>
      </c>
    </row>
    <row r="590" spans="1:30" x14ac:dyDescent="0.25">
      <c r="A590" s="200"/>
      <c r="B590" s="200"/>
      <c r="C590" s="200"/>
      <c r="D590" s="203"/>
      <c r="E590" t="s">
        <v>54</v>
      </c>
      <c r="F590" s="65" t="str">
        <f>IF(AND(B589=E590,C589=F588),A589,"")</f>
        <v/>
      </c>
      <c r="G590" s="65" t="str">
        <f>IF(AND(B589=E590,C589=G588),A589,"")</f>
        <v/>
      </c>
      <c r="H590" s="42" t="str">
        <f>IF(AND(B589=E590,C589=H588),A589,"")</f>
        <v/>
      </c>
      <c r="I590" s="42" t="str">
        <f>IF(AND(B589=E590,C589=I588),A589,"")</f>
        <v/>
      </c>
      <c r="J590" s="37" t="str">
        <f>IF(AND(B589=E590,C589=J588),A589,"")</f>
        <v/>
      </c>
      <c r="U590" s="200"/>
      <c r="V590" s="200"/>
      <c r="W590" s="200"/>
      <c r="X590" s="203"/>
      <c r="Y590" t="s">
        <v>55</v>
      </c>
      <c r="Z590" s="42" t="str">
        <f>IF(AND(V589=Y590,W589=Z589),U589,"")</f>
        <v/>
      </c>
      <c r="AA590" s="42" t="str">
        <f>IF(AND(V589=Y590,W589=AA589),U589,"")</f>
        <v/>
      </c>
      <c r="AB590" s="42" t="str">
        <f>IF(AND(V589=Y590,W589=AB589),U589,"")</f>
        <v/>
      </c>
      <c r="AC590" s="42" t="str">
        <f>IF(AND(V589=Y590,W589=AC589),U589,"")</f>
        <v/>
      </c>
      <c r="AD590" s="37" t="str">
        <f>IF(AND(V589=Y590,W589=AD589),U589,"")</f>
        <v/>
      </c>
    </row>
    <row r="591" spans="1:30" x14ac:dyDescent="0.25">
      <c r="A591" s="200"/>
      <c r="B591" s="200"/>
      <c r="C591" s="200"/>
      <c r="D591" s="204"/>
      <c r="E591" t="s">
        <v>53</v>
      </c>
      <c r="F591" s="65" t="str">
        <f>IF(AND(B589=E591,C589=F588),A589,"")</f>
        <v/>
      </c>
      <c r="G591" s="65" t="str">
        <f>IF(AND(B589=E591,C589=G588),A589,"")</f>
        <v/>
      </c>
      <c r="H591" s="65" t="str">
        <f>IF(AND(B589=E591,C589=H588),A589,"")</f>
        <v/>
      </c>
      <c r="I591" s="42" t="str">
        <f>IF(AND(B589=E591,C589=I588),A589,"")</f>
        <v/>
      </c>
      <c r="J591" s="37" t="str">
        <f>IF(AND(B589=E591,C589=J588),A589,"")</f>
        <v/>
      </c>
      <c r="U591" s="200"/>
      <c r="V591" s="200"/>
      <c r="W591" s="200"/>
      <c r="X591" s="204"/>
      <c r="Y591" t="s">
        <v>54</v>
      </c>
      <c r="Z591" s="65" t="str">
        <f>IF(AND(V589=Y591,W589=Z589),U589,"")</f>
        <v/>
      </c>
      <c r="AA591" s="65" t="str">
        <f>IF(AND(V589=Y591,W589=AA589),U589,"")</f>
        <v/>
      </c>
      <c r="AB591" s="42" t="str">
        <f>IF(AND(V589=Y591,W589=AB589),U589,"")</f>
        <v/>
      </c>
      <c r="AC591" s="42" t="str">
        <f>IF(AND(V589=Y591,W589=AC589),U589,"")</f>
        <v/>
      </c>
      <c r="AD591" s="37" t="str">
        <f>IF(AND(V589=Y591,W589=AD589),U589,"")</f>
        <v/>
      </c>
    </row>
    <row r="592" spans="1:30" x14ac:dyDescent="0.25">
      <c r="A592" s="66"/>
      <c r="B592" s="66"/>
      <c r="C592" s="66"/>
      <c r="D592" s="78"/>
      <c r="E592" t="s">
        <v>52</v>
      </c>
      <c r="F592" s="41" t="str">
        <f>IF(AND(B589=E592,C589=F588),A589,"")</f>
        <v/>
      </c>
      <c r="G592" s="65" t="str">
        <f>IF(AND(B589=E592,C589=G588),A589,"")</f>
        <v/>
      </c>
      <c r="H592" s="65" t="str">
        <f>IF(AND(B589=E592,C589=H588),A589,"")</f>
        <v/>
      </c>
      <c r="I592" s="42" t="str">
        <f>IF(AND(B589=E592,C589=I588),A589,"")</f>
        <v/>
      </c>
      <c r="J592" s="37" t="str">
        <f>IF(AND(B589=E592,C589=J588),A589,"")</f>
        <v/>
      </c>
      <c r="U592" s="66"/>
      <c r="V592" s="66"/>
      <c r="W592" s="66"/>
      <c r="X592" s="78"/>
      <c r="Y592" t="s">
        <v>53</v>
      </c>
      <c r="Z592" s="65" t="str">
        <f>IF(AND(V589=Y592,W589=Z589),U589,"")</f>
        <v/>
      </c>
      <c r="AA592" s="65" t="str">
        <f>IF(AND(V589=Y592,W589=AA589),U589,"")</f>
        <v/>
      </c>
      <c r="AB592" s="65" t="str">
        <f>IF(AND(V589=Y592,W589=AB589),U589,"")</f>
        <v/>
      </c>
      <c r="AC592" s="42" t="str">
        <f>IF(AND(V589=Y592,W589=AC589),U589,"")</f>
        <v/>
      </c>
      <c r="AD592" s="37" t="str">
        <f>IF(AND(V589=Y592,W589=AD589),U589,"")</f>
        <v/>
      </c>
    </row>
    <row r="593" spans="1:30" x14ac:dyDescent="0.25">
      <c r="A593" s="66"/>
      <c r="B593" s="66"/>
      <c r="C593" s="66"/>
      <c r="D593" s="78"/>
      <c r="E593" t="s">
        <v>51</v>
      </c>
      <c r="F593" s="41" t="str">
        <f>IF(AND(B589=E593,C589=F588),A589,"")</f>
        <v/>
      </c>
      <c r="G593" s="41" t="str">
        <f>IF(AND(B589=E593,C589=G588),A589,"")</f>
        <v/>
      </c>
      <c r="H593" s="65" t="str">
        <f>IF(AND(B589=E593,C589=H588),A589,"")</f>
        <v/>
      </c>
      <c r="I593" s="42" t="str">
        <f>IF(AND(B589=E593,C589=I588),A589,"")</f>
        <v/>
      </c>
      <c r="J593" s="37" t="str">
        <f>IF(AND(B589=E593,C589=J588),A589,"")</f>
        <v/>
      </c>
      <c r="U593" s="66"/>
      <c r="V593" s="66"/>
      <c r="W593" s="66"/>
      <c r="X593" s="78"/>
      <c r="Y593" t="s">
        <v>52</v>
      </c>
      <c r="Z593" s="41" t="str">
        <f>IF(AND(V589=Y593,W589=Z589),U589,"")</f>
        <v/>
      </c>
      <c r="AA593" s="65" t="str">
        <f>IF(AND(V589=Y593,W589=AA$382),U589,"")</f>
        <v/>
      </c>
      <c r="AB593" s="65" t="str">
        <f>IF(AND(V589=Y593,W589=AB589),U589,"")</f>
        <v/>
      </c>
      <c r="AC593" s="42" t="str">
        <f>IF(AND(V589=Y593,W589=AC589),U589,"")</f>
        <v/>
      </c>
      <c r="AD593" s="37" t="str">
        <f>IF(AND(V589=Y593,W589=AD589),U589,"")</f>
        <v/>
      </c>
    </row>
    <row r="594" spans="1:30" x14ac:dyDescent="0.25">
      <c r="A594" s="66"/>
      <c r="B594" s="66"/>
      <c r="C594" s="66"/>
      <c r="D594" s="78"/>
      <c r="F594" t="s">
        <v>107</v>
      </c>
      <c r="G594" t="s">
        <v>106</v>
      </c>
      <c r="H594" t="s">
        <v>41</v>
      </c>
      <c r="I594" t="s">
        <v>108</v>
      </c>
      <c r="J594" s="30" t="s">
        <v>109</v>
      </c>
      <c r="U594" s="66"/>
      <c r="V594" s="66"/>
      <c r="W594" s="66"/>
      <c r="X594" s="78"/>
      <c r="Y594" t="s">
        <v>51</v>
      </c>
      <c r="Z594" s="41" t="str">
        <f>IF(AND(V589=Y594,W589=Z589),U589,"")</f>
        <v/>
      </c>
      <c r="AA594" s="41" t="str">
        <f>IF(AND(V589=Y594,W589=AA589),U589,"")</f>
        <v/>
      </c>
      <c r="AB594" s="65" t="str">
        <f>IF(AND(V589=Y594,W589=AB589),U589,"")</f>
        <v/>
      </c>
      <c r="AC594" s="42" t="str">
        <f>IF(AND(V589=Y594,W589=AC589),U589,"")</f>
        <v/>
      </c>
      <c r="AD594" s="37" t="str">
        <f>IF(AND(V589=Y594,W589=AD589),U589,"")</f>
        <v/>
      </c>
    </row>
    <row r="595" spans="1:30" x14ac:dyDescent="0.25">
      <c r="A595" s="66"/>
      <c r="B595" s="66"/>
      <c r="C595" s="66"/>
      <c r="D595" s="78"/>
      <c r="U595" s="66"/>
      <c r="V595" s="66"/>
      <c r="W595" s="66"/>
      <c r="X595" s="78"/>
      <c r="Z595" t="s">
        <v>107</v>
      </c>
      <c r="AA595" t="s">
        <v>106</v>
      </c>
      <c r="AB595" t="s">
        <v>41</v>
      </c>
      <c r="AC595" t="s">
        <v>108</v>
      </c>
      <c r="AD595" s="30" t="s">
        <v>109</v>
      </c>
    </row>
    <row r="596" spans="1:30" x14ac:dyDescent="0.25">
      <c r="A596" s="66"/>
      <c r="B596" s="66"/>
      <c r="C596" s="66"/>
      <c r="D596" s="78"/>
      <c r="U596" s="66"/>
      <c r="V596" s="66"/>
      <c r="W596" s="66"/>
      <c r="X596" s="78"/>
      <c r="AD596" s="30"/>
    </row>
    <row r="597" spans="1:30" x14ac:dyDescent="0.25">
      <c r="A597" s="66"/>
      <c r="B597" s="66"/>
      <c r="C597" s="66"/>
      <c r="D597" s="78"/>
      <c r="F597" t="s">
        <v>107</v>
      </c>
      <c r="G597" t="s">
        <v>106</v>
      </c>
      <c r="H597" t="s">
        <v>41</v>
      </c>
      <c r="I597" t="s">
        <v>108</v>
      </c>
      <c r="J597" s="30" t="s">
        <v>109</v>
      </c>
      <c r="U597" s="66"/>
      <c r="V597" s="66"/>
      <c r="W597" s="66"/>
      <c r="X597" s="78"/>
      <c r="Z597" s="30"/>
    </row>
    <row r="598" spans="1:30" x14ac:dyDescent="0.25">
      <c r="A598" s="200">
        <f>A176</f>
        <v>0</v>
      </c>
      <c r="B598" s="201" t="str">
        <f>B176</f>
        <v/>
      </c>
      <c r="C598" s="201" t="str">
        <f>C176</f>
        <v/>
      </c>
      <c r="D598" s="202" t="e">
        <f>D176</f>
        <v>#N/A</v>
      </c>
      <c r="E598" t="s">
        <v>55</v>
      </c>
      <c r="F598" s="42" t="str">
        <f>IF(AND(B598=E598,C598=F597),A598,"")</f>
        <v/>
      </c>
      <c r="G598" s="42" t="str">
        <f>IF(AND(B598=E598,C598=G597),A598,"")</f>
        <v/>
      </c>
      <c r="H598" s="42" t="str">
        <f>IF(AND(B598=E598,C598=H597),A598,"")</f>
        <v/>
      </c>
      <c r="I598" s="42" t="str">
        <f>IF(AND(B598=E598,C598=I597),A598,"")</f>
        <v/>
      </c>
      <c r="J598" s="37" t="str">
        <f>IF(AND(B598=E598,C598=J597),A598,"")</f>
        <v/>
      </c>
      <c r="U598" s="200">
        <f>U176</f>
        <v>0</v>
      </c>
      <c r="V598" s="201" t="str">
        <f>V176</f>
        <v/>
      </c>
      <c r="W598" s="205" t="str">
        <f>W176</f>
        <v/>
      </c>
      <c r="X598" s="202" t="e">
        <f>X176</f>
        <v>#N/A</v>
      </c>
      <c r="Z598" t="s">
        <v>107</v>
      </c>
      <c r="AA598" t="s">
        <v>106</v>
      </c>
      <c r="AB598" t="s">
        <v>41</v>
      </c>
      <c r="AC598" t="s">
        <v>108</v>
      </c>
      <c r="AD598" s="30" t="s">
        <v>109</v>
      </c>
    </row>
    <row r="599" spans="1:30" x14ac:dyDescent="0.25">
      <c r="A599" s="200"/>
      <c r="B599" s="200"/>
      <c r="C599" s="200"/>
      <c r="D599" s="203"/>
      <c r="E599" t="s">
        <v>54</v>
      </c>
      <c r="F599" s="65" t="str">
        <f>IF(AND(B598=E599,C598=F597),A598,"")</f>
        <v/>
      </c>
      <c r="G599" s="65" t="str">
        <f>IF(AND(B598=E599,C598=G597),A598,"")</f>
        <v/>
      </c>
      <c r="H599" s="42" t="str">
        <f>IF(AND(B598=E599,C598=H597),A598,"")</f>
        <v/>
      </c>
      <c r="I599" s="42" t="str">
        <f>IF(AND(B598=E599,C598=I597),A598,"")</f>
        <v/>
      </c>
      <c r="J599" s="37" t="str">
        <f>IF(AND(B598=E599,C598=J597),A598,"")</f>
        <v/>
      </c>
      <c r="U599" s="200"/>
      <c r="V599" s="200"/>
      <c r="W599" s="200"/>
      <c r="X599" s="203"/>
      <c r="Y599" t="s">
        <v>55</v>
      </c>
      <c r="Z599" s="42" t="str">
        <f>IF(AND(V598=Y599,W598=Z598),U598,"")</f>
        <v/>
      </c>
      <c r="AA599" s="42" t="str">
        <f>IF(AND(V598=Y599,W598=AA598),U598,"")</f>
        <v/>
      </c>
      <c r="AB599" s="42" t="str">
        <f>IF(AND(V598=Y599,W598=AB598),U598,"")</f>
        <v/>
      </c>
      <c r="AC599" s="42" t="str">
        <f>IF(AND(V598=Y599,W598=AC598),U598,"")</f>
        <v/>
      </c>
      <c r="AD599" s="37" t="str">
        <f>IF(AND(V598=Y599,W598=AD598),U598,"")</f>
        <v/>
      </c>
    </row>
    <row r="600" spans="1:30" x14ac:dyDescent="0.25">
      <c r="A600" s="200"/>
      <c r="B600" s="200"/>
      <c r="C600" s="200"/>
      <c r="D600" s="204"/>
      <c r="E600" t="s">
        <v>53</v>
      </c>
      <c r="F600" s="65" t="str">
        <f>IF(AND(B598=E600,C598=F597),A598,"")</f>
        <v/>
      </c>
      <c r="G600" s="65" t="str">
        <f>IF(AND(B598=E600,C598=G597),A598,"")</f>
        <v/>
      </c>
      <c r="H600" s="65" t="str">
        <f>IF(AND(B598=E600,C598=H597),A598,"")</f>
        <v/>
      </c>
      <c r="I600" s="42" t="str">
        <f>IF(AND(B598=E600,C598=I597),A598,"")</f>
        <v/>
      </c>
      <c r="J600" s="37" t="str">
        <f>IF(AND(B598=E600,C598=J597),A598,"")</f>
        <v/>
      </c>
      <c r="U600" s="200"/>
      <c r="V600" s="200"/>
      <c r="W600" s="200"/>
      <c r="X600" s="204"/>
      <c r="Y600" t="s">
        <v>54</v>
      </c>
      <c r="Z600" s="65" t="str">
        <f>IF(AND(V598=Y600,W598=Z598),U598,"")</f>
        <v/>
      </c>
      <c r="AA600" s="65" t="str">
        <f>IF(AND(V598=Y600,W598=AA598),U598,"")</f>
        <v/>
      </c>
      <c r="AB600" s="42" t="str">
        <f>IF(AND(V598=Y600,W598=AB598),U598,"")</f>
        <v/>
      </c>
      <c r="AC600" s="42" t="str">
        <f>IF(AND(V598=Y600,W598=AC598),U598,"")</f>
        <v/>
      </c>
      <c r="AD600" s="37" t="str">
        <f>IF(AND(V598=Y600,W598=AD598),U598,"")</f>
        <v/>
      </c>
    </row>
    <row r="601" spans="1:30" x14ac:dyDescent="0.25">
      <c r="A601" s="66"/>
      <c r="B601" s="66"/>
      <c r="C601" s="66"/>
      <c r="D601" s="78"/>
      <c r="E601" t="s">
        <v>52</v>
      </c>
      <c r="F601" s="41" t="str">
        <f>IF(AND(B598=E601,C598=F597),A598,"")</f>
        <v/>
      </c>
      <c r="G601" s="65" t="str">
        <f>IF(AND(B598=E601,C598=G597),A598,"")</f>
        <v/>
      </c>
      <c r="H601" s="65" t="str">
        <f>IF(AND(B598=E601,C598=H597),A598,"")</f>
        <v/>
      </c>
      <c r="I601" s="42" t="str">
        <f>IF(AND(B598=E601,C598=I597),A598,"")</f>
        <v/>
      </c>
      <c r="J601" s="37" t="str">
        <f>IF(AND(B598=E601,C598=J597),A598,"")</f>
        <v/>
      </c>
      <c r="U601" s="66"/>
      <c r="V601" s="66"/>
      <c r="W601" s="66"/>
      <c r="X601" s="78"/>
      <c r="Y601" t="s">
        <v>53</v>
      </c>
      <c r="Z601" s="65" t="str">
        <f>IF(AND(V598=Y601,W598=Z598),U598,"")</f>
        <v/>
      </c>
      <c r="AA601" s="65" t="str">
        <f>IF(AND(V598=Y601,W598=AA598),U598,"")</f>
        <v/>
      </c>
      <c r="AB601" s="65" t="str">
        <f>IF(AND(V598=Y601,W598=AB598),U598,"")</f>
        <v/>
      </c>
      <c r="AC601" s="42" t="str">
        <f>IF(AND(V598=Y601,W598=AC598),U598,"")</f>
        <v/>
      </c>
      <c r="AD601" s="37" t="str">
        <f>IF(AND(V598=Y601,W598=AD598),U598,"")</f>
        <v/>
      </c>
    </row>
    <row r="602" spans="1:30" x14ac:dyDescent="0.25">
      <c r="A602" s="66"/>
      <c r="B602" s="66"/>
      <c r="C602" s="66"/>
      <c r="D602" s="78"/>
      <c r="E602" t="s">
        <v>51</v>
      </c>
      <c r="F602" s="41" t="str">
        <f>IF(AND(B598=E602,C598=F597),A598,"")</f>
        <v/>
      </c>
      <c r="G602" s="41" t="str">
        <f>IF(AND(B598=E602,C598=G597),A598,"")</f>
        <v/>
      </c>
      <c r="H602" s="65" t="str">
        <f>IF(AND(B598=E602,C598=H597),A598,"")</f>
        <v/>
      </c>
      <c r="I602" s="42" t="str">
        <f>IF(AND(B598=E602,C598=I597),A598,"")</f>
        <v/>
      </c>
      <c r="J602" s="37" t="str">
        <f>IF(AND(B598=E602,C598=J597),A598,"")</f>
        <v/>
      </c>
      <c r="U602" s="66"/>
      <c r="V602" s="66"/>
      <c r="W602" s="66"/>
      <c r="X602" s="78"/>
      <c r="Y602" t="s">
        <v>52</v>
      </c>
      <c r="Z602" s="41" t="str">
        <f>IF(AND(V598=Y602,W598=Z598),U598,"")</f>
        <v/>
      </c>
      <c r="AA602" s="65" t="str">
        <f>IF(AND(V598=Y602,W598=AA$382),U598,"")</f>
        <v/>
      </c>
      <c r="AB602" s="65" t="str">
        <f>IF(AND(V598=Y602,W598=AB598),U598,"")</f>
        <v/>
      </c>
      <c r="AC602" s="42" t="str">
        <f>IF(AND(V598=Y602,W598=AC598),U598,"")</f>
        <v/>
      </c>
      <c r="AD602" s="37" t="str">
        <f>IF(AND(V598=Y602,W598=AD598),U598,"")</f>
        <v/>
      </c>
    </row>
    <row r="603" spans="1:30" x14ac:dyDescent="0.25">
      <c r="A603" s="66"/>
      <c r="B603" s="66"/>
      <c r="C603" s="66"/>
      <c r="D603" s="78"/>
      <c r="F603" t="s">
        <v>107</v>
      </c>
      <c r="G603" t="s">
        <v>106</v>
      </c>
      <c r="H603" t="s">
        <v>41</v>
      </c>
      <c r="I603" t="s">
        <v>108</v>
      </c>
      <c r="J603" s="30" t="s">
        <v>109</v>
      </c>
      <c r="U603" s="66"/>
      <c r="V603" s="66"/>
      <c r="W603" s="66"/>
      <c r="X603" s="78"/>
      <c r="Y603" t="s">
        <v>51</v>
      </c>
      <c r="Z603" s="41" t="str">
        <f>IF(AND(V598=Y603,W598=Z598),U598,"")</f>
        <v/>
      </c>
      <c r="AA603" s="41" t="str">
        <f>IF(AND(V598=Y603,W598=AA598),U598,"")</f>
        <v/>
      </c>
      <c r="AB603" s="65" t="str">
        <f>IF(AND(V598=Y603,W598=AB598),U598,"")</f>
        <v/>
      </c>
      <c r="AC603" s="42" t="str">
        <f>IF(AND(V598=Y603,W598=AC598),U598,"")</f>
        <v/>
      </c>
      <c r="AD603" s="37" t="str">
        <f>IF(AND(V598=Y603,W598=AD598),U598,"")</f>
        <v/>
      </c>
    </row>
    <row r="604" spans="1:30" x14ac:dyDescent="0.25">
      <c r="A604" s="66"/>
      <c r="B604" s="66"/>
      <c r="C604" s="66"/>
      <c r="D604" s="78"/>
      <c r="U604" s="66"/>
      <c r="V604" s="66"/>
      <c r="W604" s="66"/>
      <c r="X604" s="78"/>
      <c r="Z604" t="s">
        <v>107</v>
      </c>
      <c r="AA604" t="s">
        <v>106</v>
      </c>
      <c r="AB604" t="s">
        <v>41</v>
      </c>
      <c r="AC604" t="s">
        <v>108</v>
      </c>
      <c r="AD604" s="30" t="s">
        <v>109</v>
      </c>
    </row>
    <row r="605" spans="1:30" x14ac:dyDescent="0.25">
      <c r="A605" s="66"/>
      <c r="B605" s="66"/>
      <c r="C605" s="66"/>
      <c r="D605" s="78"/>
      <c r="U605" s="66"/>
      <c r="V605" s="66"/>
      <c r="W605" s="66"/>
      <c r="X605" s="78"/>
      <c r="AD605" s="30"/>
    </row>
    <row r="606" spans="1:30" x14ac:dyDescent="0.25">
      <c r="A606" s="66"/>
      <c r="B606" s="66"/>
      <c r="C606" s="66"/>
      <c r="D606" s="78"/>
      <c r="F606" t="s">
        <v>107</v>
      </c>
      <c r="G606" t="s">
        <v>106</v>
      </c>
      <c r="H606" t="s">
        <v>41</v>
      </c>
      <c r="I606" t="s">
        <v>108</v>
      </c>
      <c r="J606" s="30" t="s">
        <v>109</v>
      </c>
      <c r="U606" s="66"/>
      <c r="V606" s="66"/>
      <c r="W606" s="66"/>
      <c r="X606" s="78"/>
      <c r="Z606" s="30"/>
    </row>
    <row r="607" spans="1:30" x14ac:dyDescent="0.25">
      <c r="A607" s="200">
        <f>A179</f>
        <v>0</v>
      </c>
      <c r="B607" s="201" t="str">
        <f>B179</f>
        <v/>
      </c>
      <c r="C607" s="201" t="str">
        <f>C179</f>
        <v/>
      </c>
      <c r="D607" s="202" t="e">
        <f>D179</f>
        <v>#N/A</v>
      </c>
      <c r="E607" t="s">
        <v>55</v>
      </c>
      <c r="F607" s="42" t="str">
        <f>IF(AND(B607=E607,C607=F606),A607,"")</f>
        <v/>
      </c>
      <c r="G607" s="42" t="str">
        <f>IF(AND(B607=E607,C607=G606),A607,"")</f>
        <v/>
      </c>
      <c r="H607" s="42" t="str">
        <f>IF(AND(B607=E607,C607=H606),A607,"")</f>
        <v/>
      </c>
      <c r="I607" s="42" t="str">
        <f>IF(AND(B607=E607,C607=I606),A607,"")</f>
        <v/>
      </c>
      <c r="J607" s="37" t="str">
        <f>IF(AND(B607=E607,C607=J606),A607,"")</f>
        <v/>
      </c>
      <c r="U607" s="200">
        <f>U179</f>
        <v>0</v>
      </c>
      <c r="V607" s="201" t="str">
        <f>V179</f>
        <v/>
      </c>
      <c r="W607" s="205" t="str">
        <f>W179</f>
        <v/>
      </c>
      <c r="X607" s="202" t="e">
        <f>X179</f>
        <v>#N/A</v>
      </c>
      <c r="Z607" t="s">
        <v>107</v>
      </c>
      <c r="AA607" t="s">
        <v>106</v>
      </c>
      <c r="AB607" t="s">
        <v>41</v>
      </c>
      <c r="AC607" t="s">
        <v>108</v>
      </c>
      <c r="AD607" s="30" t="s">
        <v>109</v>
      </c>
    </row>
    <row r="608" spans="1:30" x14ac:dyDescent="0.25">
      <c r="A608" s="200"/>
      <c r="B608" s="200"/>
      <c r="C608" s="200"/>
      <c r="D608" s="203"/>
      <c r="E608" t="s">
        <v>54</v>
      </c>
      <c r="F608" s="65" t="str">
        <f>IF(AND(B607=E608,C607=F606),A607,"")</f>
        <v/>
      </c>
      <c r="G608" s="65" t="str">
        <f>IF(AND(B607=E608,C607=G606),A607,"")</f>
        <v/>
      </c>
      <c r="H608" s="42" t="str">
        <f>IF(AND(B607=E608,C607=H606),A607,"")</f>
        <v/>
      </c>
      <c r="I608" s="42" t="str">
        <f>IF(AND(B607=E608,C607=I606),A607,"")</f>
        <v/>
      </c>
      <c r="J608" s="37" t="str">
        <f>IF(AND(B607=E608,C607=J606),A607,"")</f>
        <v/>
      </c>
      <c r="U608" s="200"/>
      <c r="V608" s="200"/>
      <c r="W608" s="200"/>
      <c r="X608" s="203"/>
      <c r="Y608" t="s">
        <v>55</v>
      </c>
      <c r="Z608" s="42" t="str">
        <f>IF(AND(V607=Y608,W607=Z607),U607,"")</f>
        <v/>
      </c>
      <c r="AA608" s="42" t="str">
        <f>IF(AND(V607=Y608,W607=AA607),U607,"")</f>
        <v/>
      </c>
      <c r="AB608" s="42" t="str">
        <f>IF(AND(V607=Y608,W607=AB607),U607,"")</f>
        <v/>
      </c>
      <c r="AC608" s="42" t="str">
        <f>IF(AND(V607=Y608,W607=AC607),U607,"")</f>
        <v/>
      </c>
      <c r="AD608" s="37" t="str">
        <f>IF(AND(V607=Y608,W607=AD607),U607,"")</f>
        <v/>
      </c>
    </row>
    <row r="609" spans="1:30" x14ac:dyDescent="0.25">
      <c r="A609" s="200"/>
      <c r="B609" s="200"/>
      <c r="C609" s="200"/>
      <c r="D609" s="204"/>
      <c r="E609" t="s">
        <v>53</v>
      </c>
      <c r="F609" s="65" t="str">
        <f>IF(AND(B607=E609,C607=F606),A607,"")</f>
        <v/>
      </c>
      <c r="G609" s="65" t="str">
        <f>IF(AND(B607=E609,C607=G606),A607,"")</f>
        <v/>
      </c>
      <c r="H609" s="65" t="str">
        <f>IF(AND(B607=E609,C607=H606),A607,"")</f>
        <v/>
      </c>
      <c r="I609" s="42" t="str">
        <f>IF(AND(B607=E609,C607=I606),A607,"")</f>
        <v/>
      </c>
      <c r="J609" s="37" t="str">
        <f>IF(AND(B607=E609,C607=J606),A607,"")</f>
        <v/>
      </c>
      <c r="U609" s="200"/>
      <c r="V609" s="200"/>
      <c r="W609" s="200"/>
      <c r="X609" s="204"/>
      <c r="Y609" t="s">
        <v>54</v>
      </c>
      <c r="Z609" s="65" t="str">
        <f>IF(AND(V607=Y609,W607=Z607),U607,"")</f>
        <v/>
      </c>
      <c r="AA609" s="65" t="str">
        <f>IF(AND(V607=Y609,W607=AA607),U607,"")</f>
        <v/>
      </c>
      <c r="AB609" s="42" t="str">
        <f>IF(AND(V607=Y609,W607=AB607),U607,"")</f>
        <v/>
      </c>
      <c r="AC609" s="42" t="str">
        <f>IF(AND(V607=Y609,W607=AC607),U607,"")</f>
        <v/>
      </c>
      <c r="AD609" s="37" t="str">
        <f>IF(AND(V607=Y609,W607=AD607),U607,"")</f>
        <v/>
      </c>
    </row>
    <row r="610" spans="1:30" x14ac:dyDescent="0.25">
      <c r="A610" s="66"/>
      <c r="B610" s="66"/>
      <c r="C610" s="66"/>
      <c r="D610" s="78"/>
      <c r="E610" t="s">
        <v>52</v>
      </c>
      <c r="F610" s="41" t="str">
        <f>IF(AND(B607=E610,C607=F606),A607,"")</f>
        <v/>
      </c>
      <c r="G610" s="65" t="str">
        <f>IF(AND(B607=E610,C607=G606),A607,"")</f>
        <v/>
      </c>
      <c r="H610" s="65" t="str">
        <f>IF(AND(B607=E610,C607=H606),A607,"")</f>
        <v/>
      </c>
      <c r="I610" s="42" t="str">
        <f>IF(AND(B607=E610,C607=I606),A607,"")</f>
        <v/>
      </c>
      <c r="J610" s="37" t="str">
        <f>IF(AND(B607=E610,C607=J606),A607,"")</f>
        <v/>
      </c>
      <c r="U610" s="66"/>
      <c r="V610" s="66"/>
      <c r="W610" s="66"/>
      <c r="X610" s="78"/>
      <c r="Y610" t="s">
        <v>53</v>
      </c>
      <c r="Z610" s="65" t="str">
        <f>IF(AND(V607=Y610,W607=Z607),U607,"")</f>
        <v/>
      </c>
      <c r="AA610" s="65" t="str">
        <f>IF(AND(V607=Y610,W607=AA607),U607,"")</f>
        <v/>
      </c>
      <c r="AB610" s="65" t="str">
        <f>IF(AND(V607=Y610,W607=AB607),U607,"")</f>
        <v/>
      </c>
      <c r="AC610" s="42" t="str">
        <f>IF(AND(V607=Y610,W607=AC607),U607,"")</f>
        <v/>
      </c>
      <c r="AD610" s="37" t="str">
        <f>IF(AND(V607=Y610,W607=AD607),U607,"")</f>
        <v/>
      </c>
    </row>
    <row r="611" spans="1:30" x14ac:dyDescent="0.25">
      <c r="A611" s="66"/>
      <c r="B611" s="66"/>
      <c r="C611" s="66"/>
      <c r="D611" s="78"/>
      <c r="E611" t="s">
        <v>51</v>
      </c>
      <c r="F611" s="41" t="str">
        <f>IF(AND(B607=E611,C607=F606),A607,"")</f>
        <v/>
      </c>
      <c r="G611" s="41" t="str">
        <f>IF(AND(B607=E611,C607=G606),A607,"")</f>
        <v/>
      </c>
      <c r="H611" s="65" t="str">
        <f>IF(AND(B607=E611,C607=H606),A607,"")</f>
        <v/>
      </c>
      <c r="I611" s="42" t="str">
        <f>IF(AND(B607=E611,C607=I606),A607,"")</f>
        <v/>
      </c>
      <c r="J611" s="37" t="str">
        <f>IF(AND(B607=E611,C607=J606),A607,"")</f>
        <v/>
      </c>
      <c r="U611" s="66"/>
      <c r="V611" s="66"/>
      <c r="W611" s="66"/>
      <c r="X611" s="78"/>
      <c r="Y611" t="s">
        <v>52</v>
      </c>
      <c r="Z611" s="41" t="str">
        <f>IF(AND(V607=Y611,W607=Z607),U607,"")</f>
        <v/>
      </c>
      <c r="AA611" s="65" t="str">
        <f>IF(AND(V607=Y611,W607=AA$382),U607,"")</f>
        <v/>
      </c>
      <c r="AB611" s="65" t="str">
        <f>IF(AND(V607=Y611,W607=AB607),U607,"")</f>
        <v/>
      </c>
      <c r="AC611" s="42" t="str">
        <f>IF(AND(V607=Y611,W607=AC607),U607,"")</f>
        <v/>
      </c>
      <c r="AD611" s="37" t="str">
        <f>IF(AND(V607=Y611,W607=AD607),U607,"")</f>
        <v/>
      </c>
    </row>
    <row r="612" spans="1:30" x14ac:dyDescent="0.25">
      <c r="A612" s="66"/>
      <c r="B612" s="66"/>
      <c r="C612" s="66"/>
      <c r="D612" s="78"/>
      <c r="F612" t="s">
        <v>107</v>
      </c>
      <c r="G612" t="s">
        <v>106</v>
      </c>
      <c r="H612" t="s">
        <v>41</v>
      </c>
      <c r="I612" t="s">
        <v>108</v>
      </c>
      <c r="J612" s="30" t="s">
        <v>109</v>
      </c>
      <c r="U612" s="66"/>
      <c r="V612" s="66"/>
      <c r="W612" s="66"/>
      <c r="X612" s="78"/>
      <c r="Y612" t="s">
        <v>51</v>
      </c>
      <c r="Z612" s="41" t="str">
        <f>IF(AND(V607=Y612,W607=Z607),U607,"")</f>
        <v/>
      </c>
      <c r="AA612" s="41" t="str">
        <f>IF(AND(V607=Y612,W607=AA607),U607,"")</f>
        <v/>
      </c>
      <c r="AB612" s="65" t="str">
        <f>IF(AND(V607=Y612,W607=AB607),U607,"")</f>
        <v/>
      </c>
      <c r="AC612" s="42" t="str">
        <f>IF(AND(V607=Y612,W607=AC607),U607,"")</f>
        <v/>
      </c>
      <c r="AD612" s="37" t="str">
        <f>IF(AND(V607=Y612,W607=AD607),U607,"")</f>
        <v/>
      </c>
    </row>
    <row r="613" spans="1:30" x14ac:dyDescent="0.25">
      <c r="A613" s="66"/>
      <c r="B613" s="66"/>
      <c r="C613" s="66"/>
      <c r="D613" s="78"/>
      <c r="U613" s="66"/>
      <c r="V613" s="66"/>
      <c r="W613" s="66"/>
      <c r="X613" s="78"/>
      <c r="Z613" t="s">
        <v>107</v>
      </c>
      <c r="AA613" t="s">
        <v>106</v>
      </c>
      <c r="AB613" t="s">
        <v>41</v>
      </c>
      <c r="AC613" t="s">
        <v>108</v>
      </c>
      <c r="AD613" s="30" t="s">
        <v>109</v>
      </c>
    </row>
    <row r="614" spans="1:30" x14ac:dyDescent="0.25">
      <c r="A614" s="66"/>
      <c r="B614" s="66"/>
      <c r="C614" s="66"/>
      <c r="D614" s="78"/>
      <c r="U614" s="66"/>
      <c r="V614" s="66"/>
      <c r="W614" s="66"/>
      <c r="X614" s="78"/>
      <c r="AD614" s="30"/>
    </row>
    <row r="615" spans="1:30" x14ac:dyDescent="0.25">
      <c r="A615" s="66"/>
      <c r="B615" s="66"/>
      <c r="C615" s="66"/>
      <c r="D615" s="78"/>
      <c r="F615" t="s">
        <v>107</v>
      </c>
      <c r="G615" t="s">
        <v>106</v>
      </c>
      <c r="H615" t="s">
        <v>41</v>
      </c>
      <c r="I615" t="s">
        <v>108</v>
      </c>
      <c r="J615" s="30" t="s">
        <v>109</v>
      </c>
      <c r="U615" s="66"/>
      <c r="V615" s="66"/>
      <c r="W615" s="66"/>
      <c r="X615" s="78"/>
      <c r="Z615" s="30"/>
    </row>
    <row r="616" spans="1:30" x14ac:dyDescent="0.25">
      <c r="A616" s="200">
        <f>A182</f>
        <v>0</v>
      </c>
      <c r="B616" s="201" t="str">
        <f>B182</f>
        <v/>
      </c>
      <c r="C616" s="201" t="str">
        <f>C182</f>
        <v/>
      </c>
      <c r="D616" s="202" t="e">
        <f>D182</f>
        <v>#N/A</v>
      </c>
      <c r="E616" t="s">
        <v>55</v>
      </c>
      <c r="F616" s="42" t="str">
        <f>IF(AND(B616=E616,C616=F615),A616,"")</f>
        <v/>
      </c>
      <c r="G616" s="42" t="str">
        <f>IF(AND(B616=E616,C616=G615),A616,"")</f>
        <v/>
      </c>
      <c r="H616" s="42" t="str">
        <f>IF(AND(B616=E616,C616=H615),A616,"")</f>
        <v/>
      </c>
      <c r="I616" s="42" t="str">
        <f>IF(AND(B616=E616,C616=I615),A616,"")</f>
        <v/>
      </c>
      <c r="J616" s="37" t="str">
        <f>IF(AND(B616=E616,C616=J615),A616,"")</f>
        <v/>
      </c>
      <c r="U616" s="200">
        <f>U182</f>
        <v>0</v>
      </c>
      <c r="V616" s="201" t="str">
        <f>V182</f>
        <v/>
      </c>
      <c r="W616" s="205" t="str">
        <f>W182</f>
        <v/>
      </c>
      <c r="X616" s="202" t="e">
        <f>X182</f>
        <v>#N/A</v>
      </c>
      <c r="Z616" t="s">
        <v>107</v>
      </c>
      <c r="AA616" t="s">
        <v>106</v>
      </c>
      <c r="AB616" t="s">
        <v>41</v>
      </c>
      <c r="AC616" t="s">
        <v>108</v>
      </c>
      <c r="AD616" s="30" t="s">
        <v>109</v>
      </c>
    </row>
    <row r="617" spans="1:30" x14ac:dyDescent="0.25">
      <c r="A617" s="200"/>
      <c r="B617" s="200"/>
      <c r="C617" s="200"/>
      <c r="D617" s="203"/>
      <c r="E617" t="s">
        <v>54</v>
      </c>
      <c r="F617" s="65" t="str">
        <f>IF(AND(B616=E617,C616=F615),A616,"")</f>
        <v/>
      </c>
      <c r="G617" s="65" t="str">
        <f>IF(AND(B616=E617,C616=G615),A616,"")</f>
        <v/>
      </c>
      <c r="H617" s="42" t="str">
        <f>IF(AND(B616=E617,C616=H615),A616,"")</f>
        <v/>
      </c>
      <c r="I617" s="42" t="str">
        <f>IF(AND(B616=E617,C616=I615),A616,"")</f>
        <v/>
      </c>
      <c r="J617" s="37" t="str">
        <f>IF(AND(B616=E617,C616=J615),A616,"")</f>
        <v/>
      </c>
      <c r="U617" s="200"/>
      <c r="V617" s="200"/>
      <c r="W617" s="200"/>
      <c r="X617" s="203"/>
      <c r="Y617" t="s">
        <v>55</v>
      </c>
      <c r="Z617" s="42" t="str">
        <f>IF(AND(V616=Y617,W616=Z616),U616,"")</f>
        <v/>
      </c>
      <c r="AA617" s="42" t="str">
        <f>IF(AND(V616=Y617,W616=AA616),U616,"")</f>
        <v/>
      </c>
      <c r="AB617" s="42" t="str">
        <f>IF(AND(V616=Y617,W616=AB616),U616,"")</f>
        <v/>
      </c>
      <c r="AC617" s="42" t="str">
        <f>IF(AND(V616=Y617,W616=AC616),U616,"")</f>
        <v/>
      </c>
      <c r="AD617" s="37" t="str">
        <f>IF(AND(V616=Y617,W616=AD616),U616,"")</f>
        <v/>
      </c>
    </row>
    <row r="618" spans="1:30" x14ac:dyDescent="0.25">
      <c r="A618" s="200"/>
      <c r="B618" s="200"/>
      <c r="C618" s="200"/>
      <c r="D618" s="204"/>
      <c r="E618" t="s">
        <v>53</v>
      </c>
      <c r="F618" s="65" t="str">
        <f>IF(AND(B616=E618,C616=F615),A616,"")</f>
        <v/>
      </c>
      <c r="G618" s="65" t="str">
        <f>IF(AND(B616=E618,C616=G615),A616,"")</f>
        <v/>
      </c>
      <c r="H618" s="65" t="str">
        <f>IF(AND(B616=E618,C616=H615),A616,"")</f>
        <v/>
      </c>
      <c r="I618" s="42" t="str">
        <f>IF(AND(B616=E618,C616=I615),A616,"")</f>
        <v/>
      </c>
      <c r="J618" s="37" t="str">
        <f>IF(AND(B616=E618,C616=J615),A616,"")</f>
        <v/>
      </c>
      <c r="U618" s="200"/>
      <c r="V618" s="200"/>
      <c r="W618" s="200"/>
      <c r="X618" s="204"/>
      <c r="Y618" t="s">
        <v>54</v>
      </c>
      <c r="Z618" s="65" t="str">
        <f>IF(AND(V616=Y618,W616=Z616),U616,"")</f>
        <v/>
      </c>
      <c r="AA618" s="65" t="str">
        <f>IF(AND(V616=Y618,W616=AA616),U616,"")</f>
        <v/>
      </c>
      <c r="AB618" s="42" t="str">
        <f>IF(AND(V616=Y618,W616=AB616),U616,"")</f>
        <v/>
      </c>
      <c r="AC618" s="42" t="str">
        <f>IF(AND(V616=Y618,W616=AC616),U616,"")</f>
        <v/>
      </c>
      <c r="AD618" s="37" t="str">
        <f>IF(AND(V616=Y618,W616=AD616),U616,"")</f>
        <v/>
      </c>
    </row>
    <row r="619" spans="1:30" x14ac:dyDescent="0.25">
      <c r="A619" s="66"/>
      <c r="B619" s="66"/>
      <c r="C619" s="66"/>
      <c r="D619" s="78"/>
      <c r="E619" t="s">
        <v>52</v>
      </c>
      <c r="F619" s="41" t="str">
        <f>IF(AND(B616=E619,C616=F615),A616,"")</f>
        <v/>
      </c>
      <c r="G619" s="65" t="str">
        <f>IF(AND(B616=E619,C616=G615),A616,"")</f>
        <v/>
      </c>
      <c r="H619" s="65" t="str">
        <f>IF(AND(B616=E619,C616=H615),A616,"")</f>
        <v/>
      </c>
      <c r="I619" s="42" t="str">
        <f>IF(AND(B616=E619,C616=I615),A616,"")</f>
        <v/>
      </c>
      <c r="J619" s="37" t="str">
        <f>IF(AND(B616=E619,C616=J615),A616,"")</f>
        <v/>
      </c>
      <c r="U619" s="66"/>
      <c r="V619" s="66"/>
      <c r="W619" s="66"/>
      <c r="X619" s="78"/>
      <c r="Y619" t="s">
        <v>53</v>
      </c>
      <c r="Z619" s="65" t="str">
        <f>IF(AND(V616=Y619,W616=Z616),U616,"")</f>
        <v/>
      </c>
      <c r="AA619" s="65" t="str">
        <f>IF(AND(V616=Y619,W616=AA616),U616,"")</f>
        <v/>
      </c>
      <c r="AB619" s="65" t="str">
        <f>IF(AND(V616=Y619,W616=AB616),U616,"")</f>
        <v/>
      </c>
      <c r="AC619" s="42" t="str">
        <f>IF(AND(V616=Y619,W616=AC616),U616,"")</f>
        <v/>
      </c>
      <c r="AD619" s="37" t="str">
        <f>IF(AND(V616=Y619,W616=AD616),U616,"")</f>
        <v/>
      </c>
    </row>
    <row r="620" spans="1:30" x14ac:dyDescent="0.25">
      <c r="A620" s="66"/>
      <c r="B620" s="66"/>
      <c r="C620" s="66"/>
      <c r="D620" s="78"/>
      <c r="E620" t="s">
        <v>51</v>
      </c>
      <c r="F620" s="41" t="str">
        <f>IF(AND(B616=E620,C616=F615),A616,"")</f>
        <v/>
      </c>
      <c r="G620" s="41" t="str">
        <f>IF(AND(B616=E620,C616=G615),A616,"")</f>
        <v/>
      </c>
      <c r="H620" s="65" t="str">
        <f>IF(AND(B616=E620,C616=H615),A616,"")</f>
        <v/>
      </c>
      <c r="I620" s="42" t="str">
        <f>IF(AND(B616=E620,C616=I615),A616,"")</f>
        <v/>
      </c>
      <c r="J620" s="37" t="str">
        <f>IF(AND(B616=E620,C616=J615),A616,"")</f>
        <v/>
      </c>
      <c r="U620" s="66"/>
      <c r="V620" s="66"/>
      <c r="W620" s="66"/>
      <c r="X620" s="78"/>
      <c r="Y620" t="s">
        <v>52</v>
      </c>
      <c r="Z620" s="41" t="str">
        <f>IF(AND(V616=Y620,W616=Z616),U616,"")</f>
        <v/>
      </c>
      <c r="AA620" s="65" t="str">
        <f>IF(AND(V616=Y620,W616=AA$382),U616,"")</f>
        <v/>
      </c>
      <c r="AB620" s="65" t="str">
        <f>IF(AND(V616=Y620,W616=AB616),U616,"")</f>
        <v/>
      </c>
      <c r="AC620" s="42" t="str">
        <f>IF(AND(V616=Y620,W616=AC616),U616,"")</f>
        <v/>
      </c>
      <c r="AD620" s="37" t="str">
        <f>IF(AND(V616=Y620,W616=AD616),U616,"")</f>
        <v/>
      </c>
    </row>
    <row r="621" spans="1:30" x14ac:dyDescent="0.25">
      <c r="A621" s="66"/>
      <c r="B621" s="66"/>
      <c r="C621" s="66"/>
      <c r="D621" s="78"/>
      <c r="F621" t="s">
        <v>107</v>
      </c>
      <c r="G621" t="s">
        <v>106</v>
      </c>
      <c r="H621" t="s">
        <v>41</v>
      </c>
      <c r="I621" t="s">
        <v>108</v>
      </c>
      <c r="J621" s="30" t="s">
        <v>109</v>
      </c>
      <c r="U621" s="66"/>
      <c r="V621" s="66"/>
      <c r="W621" s="66"/>
      <c r="X621" s="78"/>
      <c r="Y621" t="s">
        <v>51</v>
      </c>
      <c r="Z621" s="41" t="str">
        <f>IF(AND(V616=Y621,W616=Z616),U616,"")</f>
        <v/>
      </c>
      <c r="AA621" s="41" t="str">
        <f>IF(AND(V616=Y621,W616=AA616),U616,"")</f>
        <v/>
      </c>
      <c r="AB621" s="65" t="str">
        <f>IF(AND(V616=Y621,W616=AB616),U616,"")</f>
        <v/>
      </c>
      <c r="AC621" s="42" t="str">
        <f>IF(AND(V616=Y621,W616=AC616),U616,"")</f>
        <v/>
      </c>
      <c r="AD621" s="37" t="str">
        <f>IF(AND(V616=Y621,W616=AD616),U616,"")</f>
        <v/>
      </c>
    </row>
    <row r="622" spans="1:30" x14ac:dyDescent="0.25">
      <c r="A622" s="66"/>
      <c r="B622" s="66"/>
      <c r="C622" s="66"/>
      <c r="D622" s="78"/>
      <c r="U622" s="66"/>
      <c r="V622" s="66"/>
      <c r="W622" s="66"/>
      <c r="X622" s="78"/>
      <c r="Z622" t="s">
        <v>107</v>
      </c>
      <c r="AA622" t="s">
        <v>106</v>
      </c>
      <c r="AB622" t="s">
        <v>41</v>
      </c>
      <c r="AC622" t="s">
        <v>108</v>
      </c>
      <c r="AD622" s="30" t="s">
        <v>109</v>
      </c>
    </row>
    <row r="623" spans="1:30" x14ac:dyDescent="0.25">
      <c r="A623" s="66"/>
      <c r="B623" s="66"/>
      <c r="C623" s="66"/>
      <c r="D623" s="78"/>
      <c r="U623" s="66"/>
      <c r="V623" s="66"/>
      <c r="W623" s="66"/>
      <c r="X623" s="78"/>
      <c r="AD623" s="30"/>
    </row>
    <row r="624" spans="1:30" x14ac:dyDescent="0.25">
      <c r="A624" s="66"/>
      <c r="B624" s="66"/>
      <c r="C624" s="66"/>
      <c r="D624" s="78"/>
      <c r="F624" t="s">
        <v>107</v>
      </c>
      <c r="G624" t="s">
        <v>106</v>
      </c>
      <c r="H624" t="s">
        <v>41</v>
      </c>
      <c r="I624" t="s">
        <v>108</v>
      </c>
      <c r="J624" s="30" t="s">
        <v>109</v>
      </c>
      <c r="U624" s="66"/>
      <c r="V624" s="66"/>
      <c r="W624" s="66"/>
      <c r="X624" s="78"/>
      <c r="Z624" s="30"/>
    </row>
    <row r="625" spans="1:30" x14ac:dyDescent="0.25">
      <c r="A625" s="200">
        <f>A185</f>
        <v>0</v>
      </c>
      <c r="B625" s="201" t="str">
        <f>B185</f>
        <v/>
      </c>
      <c r="C625" s="201" t="str">
        <f>C185</f>
        <v/>
      </c>
      <c r="D625" s="202" t="e">
        <f>D185</f>
        <v>#N/A</v>
      </c>
      <c r="E625" t="s">
        <v>55</v>
      </c>
      <c r="F625" s="42" t="str">
        <f>IF(AND(B625=E625,C625=F624),A625,"")</f>
        <v/>
      </c>
      <c r="G625" s="42" t="str">
        <f>IF(AND(B625=E625,C625=G624),A625,"")</f>
        <v/>
      </c>
      <c r="H625" s="42" t="str">
        <f>IF(AND(B625=E625,C625=H624),A625,"")</f>
        <v/>
      </c>
      <c r="I625" s="42" t="str">
        <f>IF(AND(B625=E625,C625=I624),A625,"")</f>
        <v/>
      </c>
      <c r="J625" s="37" t="str">
        <f>IF(AND(B625=E625,C625=J624),A625,"")</f>
        <v/>
      </c>
      <c r="U625" s="200">
        <f>U185</f>
        <v>0</v>
      </c>
      <c r="V625" s="201" t="str">
        <f>V185</f>
        <v/>
      </c>
      <c r="W625" s="205" t="str">
        <f>W185</f>
        <v/>
      </c>
      <c r="X625" s="202" t="e">
        <f>X185</f>
        <v>#N/A</v>
      </c>
      <c r="Z625" t="s">
        <v>107</v>
      </c>
      <c r="AA625" t="s">
        <v>106</v>
      </c>
      <c r="AB625" t="s">
        <v>41</v>
      </c>
      <c r="AC625" t="s">
        <v>108</v>
      </c>
      <c r="AD625" s="30" t="s">
        <v>109</v>
      </c>
    </row>
    <row r="626" spans="1:30" x14ac:dyDescent="0.25">
      <c r="A626" s="200"/>
      <c r="B626" s="200"/>
      <c r="C626" s="200"/>
      <c r="D626" s="203"/>
      <c r="E626" t="s">
        <v>54</v>
      </c>
      <c r="F626" s="65" t="str">
        <f>IF(AND(B625=E626,C625=F624),A625,"")</f>
        <v/>
      </c>
      <c r="G626" s="65" t="str">
        <f>IF(AND(B625=E626,C625=G624),A625,"")</f>
        <v/>
      </c>
      <c r="H626" s="42" t="str">
        <f>IF(AND(B625=E626,C625=H624),A625,"")</f>
        <v/>
      </c>
      <c r="I626" s="42" t="str">
        <f>IF(AND(B625=E626,C625=I624),A625,"")</f>
        <v/>
      </c>
      <c r="J626" s="37" t="str">
        <f>IF(AND(B625=E626,C625=J624),A625,"")</f>
        <v/>
      </c>
      <c r="U626" s="200"/>
      <c r="V626" s="200"/>
      <c r="W626" s="200"/>
      <c r="X626" s="203"/>
      <c r="Y626" t="s">
        <v>55</v>
      </c>
      <c r="Z626" s="42" t="str">
        <f>IF(AND(V625=Y626,W625=Z625),U625,"")</f>
        <v/>
      </c>
      <c r="AA626" s="42" t="str">
        <f>IF(AND(V625=Y626,W625=AA625),U625,"")</f>
        <v/>
      </c>
      <c r="AB626" s="42" t="str">
        <f>IF(AND(V625=Y626,W625=AB625),U625,"")</f>
        <v/>
      </c>
      <c r="AC626" s="42" t="str">
        <f>IF(AND(V625=Y626,W625=AC625),U625,"")</f>
        <v/>
      </c>
      <c r="AD626" s="37" t="str">
        <f>IF(AND(V625=Y626,W625=AD625),U625,"")</f>
        <v/>
      </c>
    </row>
    <row r="627" spans="1:30" x14ac:dyDescent="0.25">
      <c r="A627" s="200"/>
      <c r="B627" s="200"/>
      <c r="C627" s="200"/>
      <c r="D627" s="204"/>
      <c r="E627" t="s">
        <v>53</v>
      </c>
      <c r="F627" s="65" t="str">
        <f>IF(AND(B625=E627,C625=F624),A625,"")</f>
        <v/>
      </c>
      <c r="G627" s="65" t="str">
        <f>IF(AND(B625=E627,C625=G624),A625,"")</f>
        <v/>
      </c>
      <c r="H627" s="65" t="str">
        <f>IF(AND(B625=E627,C625=H624),A625,"")</f>
        <v/>
      </c>
      <c r="I627" s="42" t="str">
        <f>IF(AND(B625=E627,C625=I624),A625,"")</f>
        <v/>
      </c>
      <c r="J627" s="37" t="str">
        <f>IF(AND(B625=E627,C625=J624),A625,"")</f>
        <v/>
      </c>
      <c r="U627" s="200"/>
      <c r="V627" s="200"/>
      <c r="W627" s="200"/>
      <c r="X627" s="204"/>
      <c r="Y627" t="s">
        <v>54</v>
      </c>
      <c r="Z627" s="65" t="str">
        <f>IF(AND(V625=Y627,W625=Z625),U625,"")</f>
        <v/>
      </c>
      <c r="AA627" s="65" t="str">
        <f>IF(AND(V625=Y627,W625=AA625),U625,"")</f>
        <v/>
      </c>
      <c r="AB627" s="42" t="str">
        <f>IF(AND(V625=Y627,W625=AB625),U625,"")</f>
        <v/>
      </c>
      <c r="AC627" s="42" t="str">
        <f>IF(AND(V625=Y627,W625=AC625),U625,"")</f>
        <v/>
      </c>
      <c r="AD627" s="37" t="str">
        <f>IF(AND(V625=Y627,W625=AD625),U625,"")</f>
        <v/>
      </c>
    </row>
    <row r="628" spans="1:30" x14ac:dyDescent="0.25">
      <c r="A628" s="66"/>
      <c r="B628" s="66"/>
      <c r="C628" s="66"/>
      <c r="D628" s="78"/>
      <c r="E628" t="s">
        <v>52</v>
      </c>
      <c r="F628" s="41" t="str">
        <f>IF(AND(B625=E628,C625=F624),A625,"")</f>
        <v/>
      </c>
      <c r="G628" s="65" t="str">
        <f>IF(AND(B625=E628,C625=G624),A625,"")</f>
        <v/>
      </c>
      <c r="H628" s="65" t="str">
        <f>IF(AND(B625=E628,C625=H624),A625,"")</f>
        <v/>
      </c>
      <c r="I628" s="42" t="str">
        <f>IF(AND(B625=E628,C625=I624),A625,"")</f>
        <v/>
      </c>
      <c r="J628" s="37" t="str">
        <f>IF(AND(B625=E628,C625=J624),A625,"")</f>
        <v/>
      </c>
      <c r="U628" s="66"/>
      <c r="V628" s="66"/>
      <c r="W628" s="66"/>
      <c r="X628" s="78"/>
      <c r="Y628" t="s">
        <v>53</v>
      </c>
      <c r="Z628" s="65" t="str">
        <f>IF(AND(V625=Y628,W625=Z625),U625,"")</f>
        <v/>
      </c>
      <c r="AA628" s="65" t="str">
        <f>IF(AND(V625=Y628,W625=AA625),U625,"")</f>
        <v/>
      </c>
      <c r="AB628" s="65" t="str">
        <f>IF(AND(V625=Y628,W625=AB625),U625,"")</f>
        <v/>
      </c>
      <c r="AC628" s="42" t="str">
        <f>IF(AND(V625=Y628,W625=AC625),U625,"")</f>
        <v/>
      </c>
      <c r="AD628" s="37" t="str">
        <f>IF(AND(V625=Y628,W625=AD625),U625,"")</f>
        <v/>
      </c>
    </row>
    <row r="629" spans="1:30" x14ac:dyDescent="0.25">
      <c r="A629" s="66"/>
      <c r="B629" s="66"/>
      <c r="C629" s="66"/>
      <c r="D629" s="78"/>
      <c r="E629" t="s">
        <v>51</v>
      </c>
      <c r="F629" s="41" t="str">
        <f>IF(AND(B625=E629,C625=F624),A625,"")</f>
        <v/>
      </c>
      <c r="G629" s="41" t="str">
        <f>IF(AND(B625=E629,C625=G624),A625,"")</f>
        <v/>
      </c>
      <c r="H629" s="65" t="str">
        <f>IF(AND(B625=E629,C625=H624),A625,"")</f>
        <v/>
      </c>
      <c r="I629" s="42" t="str">
        <f>IF(AND(B625=E629,C625=I624),A625,"")</f>
        <v/>
      </c>
      <c r="J629" s="37" t="str">
        <f>IF(AND(B625=E629,C625=J624),A625,"")</f>
        <v/>
      </c>
      <c r="U629" s="66"/>
      <c r="V629" s="66"/>
      <c r="W629" s="66"/>
      <c r="X629" s="78"/>
      <c r="Y629" t="s">
        <v>52</v>
      </c>
      <c r="Z629" s="41" t="str">
        <f>IF(AND(V625=Y629,W625=Z625),U625,"")</f>
        <v/>
      </c>
      <c r="AA629" s="65" t="str">
        <f>IF(AND(V625=Y629,W625=AA$382),U625,"")</f>
        <v/>
      </c>
      <c r="AB629" s="65" t="str">
        <f>IF(AND(V625=Y629,W625=AB625),U625,"")</f>
        <v/>
      </c>
      <c r="AC629" s="42" t="str">
        <f>IF(AND(V625=Y629,W625=AC625),U625,"")</f>
        <v/>
      </c>
      <c r="AD629" s="37" t="str">
        <f>IF(AND(V625=Y629,W625=AD625),U625,"")</f>
        <v/>
      </c>
    </row>
    <row r="630" spans="1:30" x14ac:dyDescent="0.25">
      <c r="A630" s="66"/>
      <c r="B630" s="66"/>
      <c r="C630" s="66"/>
      <c r="D630" s="78"/>
      <c r="F630" t="s">
        <v>107</v>
      </c>
      <c r="G630" t="s">
        <v>106</v>
      </c>
      <c r="H630" t="s">
        <v>41</v>
      </c>
      <c r="I630" t="s">
        <v>108</v>
      </c>
      <c r="J630" s="30" t="s">
        <v>109</v>
      </c>
      <c r="U630" s="66"/>
      <c r="V630" s="66"/>
      <c r="W630" s="66"/>
      <c r="X630" s="78"/>
      <c r="Y630" t="s">
        <v>51</v>
      </c>
      <c r="Z630" s="41" t="str">
        <f>IF(AND(V625=Y630,W625=Z625),U625,"")</f>
        <v/>
      </c>
      <c r="AA630" s="41" t="str">
        <f>IF(AND(V625=Y630,W625=AA625),U625,"")</f>
        <v/>
      </c>
      <c r="AB630" s="65" t="str">
        <f>IF(AND(V625=Y630,W625=AB625),U625,"")</f>
        <v/>
      </c>
      <c r="AC630" s="42" t="str">
        <f>IF(AND(V625=Y630,W625=AC625),U625,"")</f>
        <v/>
      </c>
      <c r="AD630" s="37" t="str">
        <f>IF(AND(V625=Y630,W625=AD625),U625,"")</f>
        <v/>
      </c>
    </row>
    <row r="631" spans="1:30" x14ac:dyDescent="0.25">
      <c r="A631" s="66"/>
      <c r="B631" s="66"/>
      <c r="C631" s="66"/>
      <c r="D631" s="78"/>
      <c r="U631" s="66"/>
      <c r="V631" s="66"/>
      <c r="W631" s="66"/>
      <c r="X631" s="78"/>
      <c r="Z631" t="s">
        <v>107</v>
      </c>
      <c r="AA631" t="s">
        <v>106</v>
      </c>
      <c r="AB631" t="s">
        <v>41</v>
      </c>
      <c r="AC631" t="s">
        <v>108</v>
      </c>
      <c r="AD631" s="30" t="s">
        <v>109</v>
      </c>
    </row>
    <row r="632" spans="1:30" x14ac:dyDescent="0.25">
      <c r="A632" s="66"/>
      <c r="B632" s="66"/>
      <c r="C632" s="66"/>
      <c r="D632" s="78"/>
      <c r="U632" s="66"/>
      <c r="V632" s="66"/>
      <c r="W632" s="66"/>
      <c r="X632" s="78"/>
      <c r="AD632" s="30"/>
    </row>
    <row r="633" spans="1:30" x14ac:dyDescent="0.25">
      <c r="A633" s="66"/>
      <c r="B633" s="66"/>
      <c r="C633" s="66"/>
      <c r="D633" s="78"/>
      <c r="F633" t="s">
        <v>107</v>
      </c>
      <c r="G633" t="s">
        <v>106</v>
      </c>
      <c r="H633" t="s">
        <v>41</v>
      </c>
      <c r="I633" t="s">
        <v>108</v>
      </c>
      <c r="J633" s="30" t="s">
        <v>109</v>
      </c>
      <c r="U633" s="66"/>
      <c r="V633" s="66"/>
      <c r="W633" s="66"/>
      <c r="X633" s="78"/>
      <c r="Z633" s="30"/>
    </row>
    <row r="634" spans="1:30" x14ac:dyDescent="0.25">
      <c r="A634" s="200">
        <f>A188</f>
        <v>0</v>
      </c>
      <c r="B634" s="201" t="str">
        <f>B188</f>
        <v/>
      </c>
      <c r="C634" s="201" t="str">
        <f>C188</f>
        <v/>
      </c>
      <c r="D634" s="202" t="e">
        <f>D188</f>
        <v>#N/A</v>
      </c>
      <c r="E634" t="s">
        <v>55</v>
      </c>
      <c r="F634" s="42" t="str">
        <f>IF(AND(B634=E634,C634=F633),A634,"")</f>
        <v/>
      </c>
      <c r="G634" s="42" t="str">
        <f>IF(AND(B634=E634,C634=G633),A634,"")</f>
        <v/>
      </c>
      <c r="H634" s="42" t="str">
        <f>IF(AND(B634=E634,C634=H633),A634,"")</f>
        <v/>
      </c>
      <c r="I634" s="42" t="str">
        <f>IF(AND(B634=E634,C634=I633),A634,"")</f>
        <v/>
      </c>
      <c r="J634" s="37" t="str">
        <f>IF(AND(B634=E634,C634=J633),A634,"")</f>
        <v/>
      </c>
      <c r="U634" s="200">
        <f>U188</f>
        <v>0</v>
      </c>
      <c r="V634" s="201" t="str">
        <f>V188</f>
        <v/>
      </c>
      <c r="W634" s="205" t="str">
        <f>W188</f>
        <v/>
      </c>
      <c r="X634" s="202" t="e">
        <f>X188</f>
        <v>#N/A</v>
      </c>
      <c r="Z634" t="s">
        <v>107</v>
      </c>
      <c r="AA634" t="s">
        <v>106</v>
      </c>
      <c r="AB634" t="s">
        <v>41</v>
      </c>
      <c r="AC634" t="s">
        <v>108</v>
      </c>
      <c r="AD634" s="30" t="s">
        <v>109</v>
      </c>
    </row>
    <row r="635" spans="1:30" x14ac:dyDescent="0.25">
      <c r="A635" s="200"/>
      <c r="B635" s="200"/>
      <c r="C635" s="200"/>
      <c r="D635" s="203"/>
      <c r="E635" t="s">
        <v>54</v>
      </c>
      <c r="F635" s="65" t="str">
        <f>IF(AND(B634=E635,C634=F633),A634,"")</f>
        <v/>
      </c>
      <c r="G635" s="65" t="str">
        <f>IF(AND(B634=E635,C634=G633),A634,"")</f>
        <v/>
      </c>
      <c r="H635" s="42" t="str">
        <f>IF(AND(B634=E635,C634=H633),A634,"")</f>
        <v/>
      </c>
      <c r="I635" s="42" t="str">
        <f>IF(AND(B634=E635,C634=I633),A634,"")</f>
        <v/>
      </c>
      <c r="J635" s="37" t="str">
        <f>IF(AND(B634=E635,C634=J633),A634,"")</f>
        <v/>
      </c>
      <c r="U635" s="200"/>
      <c r="V635" s="200"/>
      <c r="W635" s="200"/>
      <c r="X635" s="203"/>
      <c r="Y635" t="s">
        <v>55</v>
      </c>
      <c r="Z635" s="42" t="str">
        <f>IF(AND(V634=Y635,W634=Z634),U634,"")</f>
        <v/>
      </c>
      <c r="AA635" s="42" t="str">
        <f>IF(AND(V634=Y635,W634=AA634),U634,"")</f>
        <v/>
      </c>
      <c r="AB635" s="42" t="str">
        <f>IF(AND(V634=Y635,W634=AB634),U634,"")</f>
        <v/>
      </c>
      <c r="AC635" s="42" t="str">
        <f>IF(AND(V634=Y635,W634=AC634),U634,"")</f>
        <v/>
      </c>
      <c r="AD635" s="37" t="str">
        <f>IF(AND(V634=Y635,W634=AD634),U634,"")</f>
        <v/>
      </c>
    </row>
    <row r="636" spans="1:30" x14ac:dyDescent="0.25">
      <c r="A636" s="200"/>
      <c r="B636" s="200"/>
      <c r="C636" s="200"/>
      <c r="D636" s="204"/>
      <c r="E636" t="s">
        <v>53</v>
      </c>
      <c r="F636" s="65" t="str">
        <f>IF(AND(B634=E636,C634=F633),A634,"")</f>
        <v/>
      </c>
      <c r="G636" s="65" t="str">
        <f>IF(AND(B634=E636,C634=G633),A634,"")</f>
        <v/>
      </c>
      <c r="H636" s="65" t="str">
        <f>IF(AND(B634=E636,C634=H633),A634,"")</f>
        <v/>
      </c>
      <c r="I636" s="42" t="str">
        <f>IF(AND(B634=E636,C634=I633),A634,"")</f>
        <v/>
      </c>
      <c r="J636" s="37" t="str">
        <f>IF(AND(B634=E636,C634=J633),A634,"")</f>
        <v/>
      </c>
      <c r="U636" s="200"/>
      <c r="V636" s="200"/>
      <c r="W636" s="200"/>
      <c r="X636" s="204"/>
      <c r="Y636" t="s">
        <v>54</v>
      </c>
      <c r="Z636" s="65" t="str">
        <f>IF(AND(V634=Y636,W634=Z634),U634,"")</f>
        <v/>
      </c>
      <c r="AA636" s="65" t="str">
        <f>IF(AND(V634=Y636,W634=AA634),U634,"")</f>
        <v/>
      </c>
      <c r="AB636" s="42" t="str">
        <f>IF(AND(V634=Y636,W634=AB634),U634,"")</f>
        <v/>
      </c>
      <c r="AC636" s="42" t="str">
        <f>IF(AND(V634=Y636,W634=AC634),U634,"")</f>
        <v/>
      </c>
      <c r="AD636" s="37" t="str">
        <f>IF(AND(V634=Y636,W634=AD634),U634,"")</f>
        <v/>
      </c>
    </row>
    <row r="637" spans="1:30" x14ac:dyDescent="0.25">
      <c r="A637" s="66"/>
      <c r="B637" s="66"/>
      <c r="C637" s="66"/>
      <c r="D637" s="78"/>
      <c r="E637" t="s">
        <v>52</v>
      </c>
      <c r="F637" s="41" t="str">
        <f>IF(AND(B634=E637,C634=F633),A634,"")</f>
        <v/>
      </c>
      <c r="G637" s="65" t="str">
        <f>IF(AND(B634=E637,C634=G633),A634,"")</f>
        <v/>
      </c>
      <c r="H637" s="65" t="str">
        <f>IF(AND(B634=E637,C634=H633),A634,"")</f>
        <v/>
      </c>
      <c r="I637" s="42" t="str">
        <f>IF(AND(B634=E637,C634=I633),A634,"")</f>
        <v/>
      </c>
      <c r="J637" s="37" t="str">
        <f>IF(AND(B634=E637,C634=J633),A634,"")</f>
        <v/>
      </c>
      <c r="U637" s="66"/>
      <c r="V637" s="66"/>
      <c r="W637" s="66"/>
      <c r="X637" s="78"/>
      <c r="Y637" t="s">
        <v>53</v>
      </c>
      <c r="Z637" s="65" t="str">
        <f>IF(AND(V634=Y637,W634=Z634),U634,"")</f>
        <v/>
      </c>
      <c r="AA637" s="65" t="str">
        <f>IF(AND(V634=Y637,W634=AA634),U634,"")</f>
        <v/>
      </c>
      <c r="AB637" s="65" t="str">
        <f>IF(AND(V634=Y637,W634=AB634),U634,"")</f>
        <v/>
      </c>
      <c r="AC637" s="42" t="str">
        <f>IF(AND(V634=Y637,W634=AC634),U634,"")</f>
        <v/>
      </c>
      <c r="AD637" s="37" t="str">
        <f>IF(AND(V634=Y637,W634=AD634),U634,"")</f>
        <v/>
      </c>
    </row>
    <row r="638" spans="1:30" x14ac:dyDescent="0.25">
      <c r="A638" s="66"/>
      <c r="B638" s="66"/>
      <c r="C638" s="66"/>
      <c r="D638" s="78"/>
      <c r="E638" t="s">
        <v>51</v>
      </c>
      <c r="F638" s="41" t="str">
        <f>IF(AND(B634=E638,C634=F633),A634,"")</f>
        <v/>
      </c>
      <c r="G638" s="41" t="str">
        <f>IF(AND(B634=E638,C634=G633),A634,"")</f>
        <v/>
      </c>
      <c r="H638" s="65" t="str">
        <f>IF(AND(B634=E638,C634=H633),A634,"")</f>
        <v/>
      </c>
      <c r="I638" s="42" t="str">
        <f>IF(AND(B634=E638,C634=I633),A634,"")</f>
        <v/>
      </c>
      <c r="J638" s="37" t="str">
        <f>IF(AND(B634=E638,C634=J633),A634,"")</f>
        <v/>
      </c>
      <c r="U638" s="66"/>
      <c r="V638" s="66"/>
      <c r="W638" s="66"/>
      <c r="X638" s="78"/>
      <c r="Y638" t="s">
        <v>52</v>
      </c>
      <c r="Z638" s="41" t="str">
        <f>IF(AND(V634=Y638,W634=Z634),U634,"")</f>
        <v/>
      </c>
      <c r="AA638" s="65" t="str">
        <f>IF(AND(V634=Y638,W634=AA$382),U634,"")</f>
        <v/>
      </c>
      <c r="AB638" s="65" t="str">
        <f>IF(AND(V634=Y638,W634=AB634),U634,"")</f>
        <v/>
      </c>
      <c r="AC638" s="42" t="str">
        <f>IF(AND(V634=Y638,W634=AC634),U634,"")</f>
        <v/>
      </c>
      <c r="AD638" s="37" t="str">
        <f>IF(AND(V634=Y638,W634=AD634),U634,"")</f>
        <v/>
      </c>
    </row>
    <row r="639" spans="1:30" x14ac:dyDescent="0.25">
      <c r="A639" s="66"/>
      <c r="B639" s="66"/>
      <c r="C639" s="66"/>
      <c r="D639" s="78"/>
      <c r="F639" t="s">
        <v>107</v>
      </c>
      <c r="G639" t="s">
        <v>106</v>
      </c>
      <c r="H639" t="s">
        <v>41</v>
      </c>
      <c r="I639" t="s">
        <v>108</v>
      </c>
      <c r="J639" s="30" t="s">
        <v>109</v>
      </c>
      <c r="U639" s="66"/>
      <c r="V639" s="66"/>
      <c r="W639" s="66"/>
      <c r="X639" s="78"/>
      <c r="Y639" t="s">
        <v>51</v>
      </c>
      <c r="Z639" s="41" t="str">
        <f>IF(AND(V634=Y639,W634=Z634),U634,"")</f>
        <v/>
      </c>
      <c r="AA639" s="41" t="str">
        <f>IF(AND(V634=Y639,W634=AA634),U634,"")</f>
        <v/>
      </c>
      <c r="AB639" s="65" t="str">
        <f>IF(AND(V634=Y639,W634=AB634),U634,"")</f>
        <v/>
      </c>
      <c r="AC639" s="42" t="str">
        <f>IF(AND(V634=Y639,W634=AC634),U634,"")</f>
        <v/>
      </c>
      <c r="AD639" s="37" t="str">
        <f>IF(AND(V634=Y639,W634=AD634),U634,"")</f>
        <v/>
      </c>
    </row>
    <row r="640" spans="1:30" x14ac:dyDescent="0.25">
      <c r="A640" s="66"/>
      <c r="B640" s="66"/>
      <c r="C640" s="66"/>
      <c r="D640" s="78"/>
      <c r="U640" s="66"/>
      <c r="V640" s="66"/>
      <c r="W640" s="66"/>
      <c r="X640" s="78"/>
      <c r="Z640" t="s">
        <v>107</v>
      </c>
      <c r="AA640" t="s">
        <v>106</v>
      </c>
      <c r="AB640" t="s">
        <v>41</v>
      </c>
      <c r="AC640" t="s">
        <v>108</v>
      </c>
      <c r="AD640" s="30" t="s">
        <v>109</v>
      </c>
    </row>
    <row r="641" spans="1:30" x14ac:dyDescent="0.25">
      <c r="A641" s="66"/>
      <c r="B641" s="66"/>
      <c r="C641" s="66"/>
      <c r="D641" s="78"/>
      <c r="U641" s="66"/>
      <c r="V641" s="66"/>
      <c r="W641" s="66"/>
      <c r="X641" s="78"/>
      <c r="AD641" s="30"/>
    </row>
    <row r="642" spans="1:30" x14ac:dyDescent="0.25">
      <c r="A642" s="66"/>
      <c r="B642" s="66"/>
      <c r="C642" s="66"/>
      <c r="D642" s="78"/>
      <c r="F642" t="s">
        <v>107</v>
      </c>
      <c r="G642" t="s">
        <v>106</v>
      </c>
      <c r="H642" t="s">
        <v>41</v>
      </c>
      <c r="I642" t="s">
        <v>108</v>
      </c>
      <c r="J642" s="30" t="s">
        <v>109</v>
      </c>
      <c r="U642" s="66"/>
      <c r="V642" s="66"/>
      <c r="W642" s="66"/>
      <c r="X642" s="78"/>
      <c r="Z642" s="30"/>
    </row>
    <row r="643" spans="1:30" x14ac:dyDescent="0.25">
      <c r="A643" s="200">
        <f>A191</f>
        <v>0</v>
      </c>
      <c r="B643" s="201" t="str">
        <f>B191</f>
        <v/>
      </c>
      <c r="C643" s="201" t="str">
        <f>C191</f>
        <v/>
      </c>
      <c r="D643" s="202" t="e">
        <f>D191</f>
        <v>#N/A</v>
      </c>
      <c r="E643" t="s">
        <v>55</v>
      </c>
      <c r="F643" s="42" t="str">
        <f>IF(AND(B643=E643,C643=F642),A643,"")</f>
        <v/>
      </c>
      <c r="G643" s="42" t="str">
        <f>IF(AND(B643=E643,C643=G642),A643,"")</f>
        <v/>
      </c>
      <c r="H643" s="42" t="str">
        <f>IF(AND(B643=E643,C643=H642),A643,"")</f>
        <v/>
      </c>
      <c r="I643" s="42" t="str">
        <f>IF(AND(B643=E643,C643=I642),A643,"")</f>
        <v/>
      </c>
      <c r="J643" s="37" t="str">
        <f>IF(AND(B643=E643,C643=J642),A643,"")</f>
        <v/>
      </c>
      <c r="U643" s="200">
        <f>U191</f>
        <v>0</v>
      </c>
      <c r="V643" s="201" t="str">
        <f>V191</f>
        <v/>
      </c>
      <c r="W643" s="205" t="str">
        <f>W191</f>
        <v/>
      </c>
      <c r="X643" s="202" t="e">
        <f>X191</f>
        <v>#N/A</v>
      </c>
      <c r="Z643" t="s">
        <v>107</v>
      </c>
      <c r="AA643" t="s">
        <v>106</v>
      </c>
      <c r="AB643" t="s">
        <v>41</v>
      </c>
      <c r="AC643" t="s">
        <v>108</v>
      </c>
      <c r="AD643" s="30" t="s">
        <v>109</v>
      </c>
    </row>
    <row r="644" spans="1:30" x14ac:dyDescent="0.25">
      <c r="A644" s="200"/>
      <c r="B644" s="200"/>
      <c r="C644" s="200"/>
      <c r="D644" s="203"/>
      <c r="E644" t="s">
        <v>54</v>
      </c>
      <c r="F644" s="65" t="str">
        <f>IF(AND(B643=E644,C643=F642),A643,"")</f>
        <v/>
      </c>
      <c r="G644" s="65" t="str">
        <f>IF(AND(B643=E644,C643=G642),A643,"")</f>
        <v/>
      </c>
      <c r="H644" s="42" t="str">
        <f>IF(AND(B643=E644,C643=H642),A643,"")</f>
        <v/>
      </c>
      <c r="I644" s="42" t="str">
        <f>IF(AND(B643=E644,C643=I642),A643,"")</f>
        <v/>
      </c>
      <c r="J644" s="37" t="str">
        <f>IF(AND(B643=E644,C643=J642),A643,"")</f>
        <v/>
      </c>
      <c r="U644" s="200"/>
      <c r="V644" s="200"/>
      <c r="W644" s="200"/>
      <c r="X644" s="203"/>
      <c r="Y644" t="s">
        <v>55</v>
      </c>
      <c r="Z644" s="42" t="str">
        <f>IF(AND(V643=Y644,W643=Z643),U643,"")</f>
        <v/>
      </c>
      <c r="AA644" s="42" t="str">
        <f>IF(AND(V643=Y644,W643=AA643),U643,"")</f>
        <v/>
      </c>
      <c r="AB644" s="42" t="str">
        <f>IF(AND(V643=Y644,W643=AB643),U643,"")</f>
        <v/>
      </c>
      <c r="AC644" s="42" t="str">
        <f>IF(AND(V643=Y644,W643=AC643),U643,"")</f>
        <v/>
      </c>
      <c r="AD644" s="37" t="str">
        <f>IF(AND(V643=Y644,W643=AD643),U643,"")</f>
        <v/>
      </c>
    </row>
    <row r="645" spans="1:30" x14ac:dyDescent="0.25">
      <c r="A645" s="200"/>
      <c r="B645" s="200"/>
      <c r="C645" s="200"/>
      <c r="D645" s="204"/>
      <c r="E645" t="s">
        <v>53</v>
      </c>
      <c r="F645" s="65" t="str">
        <f>IF(AND(B643=E645,C643=F642),A643,"")</f>
        <v/>
      </c>
      <c r="G645" s="65" t="str">
        <f>IF(AND(B643=E645,C643=G642),A643,"")</f>
        <v/>
      </c>
      <c r="H645" s="65" t="str">
        <f>IF(AND(B643=E645,C643=H642),A643,"")</f>
        <v/>
      </c>
      <c r="I645" s="42" t="str">
        <f>IF(AND(B643=E645,C643=I642),A643,"")</f>
        <v/>
      </c>
      <c r="J645" s="37" t="str">
        <f>IF(AND(B643=E645,C643=J642),A643,"")</f>
        <v/>
      </c>
      <c r="U645" s="200"/>
      <c r="V645" s="200"/>
      <c r="W645" s="200"/>
      <c r="X645" s="204"/>
      <c r="Y645" t="s">
        <v>54</v>
      </c>
      <c r="Z645" s="65" t="str">
        <f>IF(AND(V643=Y645,W643=Z643),U643,"")</f>
        <v/>
      </c>
      <c r="AA645" s="65" t="str">
        <f>IF(AND(V643=Y645,W643=AA643),U643,"")</f>
        <v/>
      </c>
      <c r="AB645" s="42" t="str">
        <f>IF(AND(V643=Y645,W643=AB643),U643,"")</f>
        <v/>
      </c>
      <c r="AC645" s="42" t="str">
        <f>IF(AND(V643=Y645,W643=AC643),U643,"")</f>
        <v/>
      </c>
      <c r="AD645" s="37" t="str">
        <f>IF(AND(V643=Y645,W643=AD643),U643,"")</f>
        <v/>
      </c>
    </row>
    <row r="646" spans="1:30" x14ac:dyDescent="0.25">
      <c r="A646" s="66"/>
      <c r="B646" s="66"/>
      <c r="C646" s="66"/>
      <c r="D646" s="78"/>
      <c r="E646" t="s">
        <v>52</v>
      </c>
      <c r="F646" s="41" t="str">
        <f>IF(AND(B643=E646,C643=F642),A643,"")</f>
        <v/>
      </c>
      <c r="G646" s="65" t="str">
        <f>IF(AND(B643=E646,C643=G642),A643,"")</f>
        <v/>
      </c>
      <c r="H646" s="65" t="str">
        <f>IF(AND(B643=E646,C643=H642),A643,"")</f>
        <v/>
      </c>
      <c r="I646" s="42" t="str">
        <f>IF(AND(B643=E646,C643=I642),A643,"")</f>
        <v/>
      </c>
      <c r="J646" s="37" t="str">
        <f>IF(AND(B643=E646,C643=J642),A643,"")</f>
        <v/>
      </c>
      <c r="U646" s="66"/>
      <c r="V646" s="66"/>
      <c r="W646" s="66"/>
      <c r="X646" s="78"/>
      <c r="Y646" t="s">
        <v>53</v>
      </c>
      <c r="Z646" s="65" t="str">
        <f>IF(AND(V643=Y646,W643=Z643),U643,"")</f>
        <v/>
      </c>
      <c r="AA646" s="65" t="str">
        <f>IF(AND(V643=Y646,W643=AA643),U643,"")</f>
        <v/>
      </c>
      <c r="AB646" s="65" t="str">
        <f>IF(AND(V643=Y646,W643=AB643),U643,"")</f>
        <v/>
      </c>
      <c r="AC646" s="42" t="str">
        <f>IF(AND(V643=Y646,W643=AC643),U643,"")</f>
        <v/>
      </c>
      <c r="AD646" s="37" t="str">
        <f>IF(AND(V643=Y646,W643=AD643),U643,"")</f>
        <v/>
      </c>
    </row>
    <row r="647" spans="1:30" x14ac:dyDescent="0.25">
      <c r="A647" s="66"/>
      <c r="B647" s="66"/>
      <c r="C647" s="66"/>
      <c r="D647" s="78"/>
      <c r="E647" t="s">
        <v>51</v>
      </c>
      <c r="F647" s="41" t="str">
        <f>IF(AND(B643=E647,C643=F642),A643,"")</f>
        <v/>
      </c>
      <c r="G647" s="41" t="str">
        <f>IF(AND(B643=E647,C643=G642),A643,"")</f>
        <v/>
      </c>
      <c r="H647" s="65" t="str">
        <f>IF(AND(B643=E647,C643=H642),A643,"")</f>
        <v/>
      </c>
      <c r="I647" s="42" t="str">
        <f>IF(AND(B643=E647,C643=I642),A643,"")</f>
        <v/>
      </c>
      <c r="J647" s="37" t="str">
        <f>IF(AND(B643=E647,C643=J642),A643,"")</f>
        <v/>
      </c>
      <c r="U647" s="66"/>
      <c r="V647" s="66"/>
      <c r="W647" s="66"/>
      <c r="X647" s="78"/>
      <c r="Y647" t="s">
        <v>52</v>
      </c>
      <c r="Z647" s="41" t="str">
        <f>IF(AND(V643=Y647,W643=Z643),U643,"")</f>
        <v/>
      </c>
      <c r="AA647" s="65" t="str">
        <f>IF(AND(V643=Y647,W643=AA$382),U643,"")</f>
        <v/>
      </c>
      <c r="AB647" s="65" t="str">
        <f>IF(AND(V643=Y647,W643=AB643),U643,"")</f>
        <v/>
      </c>
      <c r="AC647" s="42" t="str">
        <f>IF(AND(V643=Y647,W643=AC643),U643,"")</f>
        <v/>
      </c>
      <c r="AD647" s="37" t="str">
        <f>IF(AND(V643=Y647,W643=AD643),U643,"")</f>
        <v/>
      </c>
    </row>
    <row r="648" spans="1:30" x14ac:dyDescent="0.25">
      <c r="A648" s="66"/>
      <c r="B648" s="66"/>
      <c r="C648" s="66"/>
      <c r="D648" s="78"/>
      <c r="F648" t="s">
        <v>107</v>
      </c>
      <c r="G648" t="s">
        <v>106</v>
      </c>
      <c r="H648" t="s">
        <v>41</v>
      </c>
      <c r="I648" t="s">
        <v>108</v>
      </c>
      <c r="J648" s="30" t="s">
        <v>109</v>
      </c>
      <c r="U648" s="66"/>
      <c r="V648" s="66"/>
      <c r="W648" s="66"/>
      <c r="X648" s="78"/>
      <c r="Y648" t="s">
        <v>51</v>
      </c>
      <c r="Z648" s="41" t="str">
        <f>IF(AND(V643=Y648,W643=Z643),U643,"")</f>
        <v/>
      </c>
      <c r="AA648" s="41" t="str">
        <f>IF(AND(V643=Y648,W643=AA643),U643,"")</f>
        <v/>
      </c>
      <c r="AB648" s="65" t="str">
        <f>IF(AND(V643=Y648,W643=AB643),U643,"")</f>
        <v/>
      </c>
      <c r="AC648" s="42" t="str">
        <f>IF(AND(V643=Y648,W643=AC643),U643,"")</f>
        <v/>
      </c>
      <c r="AD648" s="37" t="str">
        <f>IF(AND(V643=Y648,W643=AD643),U643,"")</f>
        <v/>
      </c>
    </row>
    <row r="649" spans="1:30" x14ac:dyDescent="0.25">
      <c r="A649" s="66"/>
      <c r="B649" s="66"/>
      <c r="C649" s="66"/>
      <c r="D649" s="78"/>
      <c r="U649" s="66"/>
      <c r="V649" s="66"/>
      <c r="W649" s="66"/>
      <c r="X649" s="78"/>
      <c r="Z649" t="s">
        <v>107</v>
      </c>
      <c r="AA649" t="s">
        <v>106</v>
      </c>
      <c r="AB649" t="s">
        <v>41</v>
      </c>
      <c r="AC649" t="s">
        <v>108</v>
      </c>
      <c r="AD649" s="30" t="s">
        <v>109</v>
      </c>
    </row>
    <row r="650" spans="1:30" x14ac:dyDescent="0.25">
      <c r="A650" s="66"/>
      <c r="B650" s="66"/>
      <c r="C650" s="66"/>
      <c r="D650" s="78"/>
      <c r="U650" s="66"/>
      <c r="V650" s="66"/>
      <c r="W650" s="66"/>
      <c r="X650" s="78"/>
      <c r="AD650" s="30"/>
    </row>
    <row r="651" spans="1:30" x14ac:dyDescent="0.25">
      <c r="A651" s="66"/>
      <c r="B651" s="66"/>
      <c r="C651" s="66"/>
      <c r="D651" s="78"/>
      <c r="F651" t="s">
        <v>107</v>
      </c>
      <c r="G651" t="s">
        <v>106</v>
      </c>
      <c r="H651" t="s">
        <v>41</v>
      </c>
      <c r="I651" t="s">
        <v>108</v>
      </c>
      <c r="J651" s="30" t="s">
        <v>109</v>
      </c>
      <c r="U651" s="66"/>
      <c r="V651" s="66"/>
      <c r="W651" s="66"/>
      <c r="X651" s="78"/>
      <c r="Z651" s="30"/>
    </row>
    <row r="652" spans="1:30" x14ac:dyDescent="0.25">
      <c r="A652" s="200">
        <f>A194</f>
        <v>0</v>
      </c>
      <c r="B652" s="201" t="str">
        <f>B194</f>
        <v/>
      </c>
      <c r="C652" s="201" t="str">
        <f>C194</f>
        <v/>
      </c>
      <c r="D652" s="202" t="e">
        <f>D194</f>
        <v>#N/A</v>
      </c>
      <c r="E652" t="s">
        <v>55</v>
      </c>
      <c r="F652" s="42" t="str">
        <f>IF(AND(B652=E652,C652=F651),A652,"")</f>
        <v/>
      </c>
      <c r="G652" s="42" t="str">
        <f>IF(AND(B652=E652,C652=G651),A652,"")</f>
        <v/>
      </c>
      <c r="H652" s="42" t="str">
        <f>IF(AND(B652=E652,C652=H651),A652,"")</f>
        <v/>
      </c>
      <c r="I652" s="42" t="str">
        <f>IF(AND(B652=E652,C652=I651),A652,"")</f>
        <v/>
      </c>
      <c r="J652" s="37" t="str">
        <f>IF(AND(B652=E652,C652=J651),A652,"")</f>
        <v/>
      </c>
      <c r="U652" s="200">
        <f>U194</f>
        <v>0</v>
      </c>
      <c r="V652" s="201" t="str">
        <f>V194</f>
        <v/>
      </c>
      <c r="W652" s="205" t="str">
        <f>W194</f>
        <v/>
      </c>
      <c r="X652" s="202" t="e">
        <f>X194</f>
        <v>#N/A</v>
      </c>
      <c r="Z652" t="s">
        <v>107</v>
      </c>
      <c r="AA652" t="s">
        <v>106</v>
      </c>
      <c r="AB652" t="s">
        <v>41</v>
      </c>
      <c r="AC652" t="s">
        <v>108</v>
      </c>
      <c r="AD652" s="30" t="s">
        <v>109</v>
      </c>
    </row>
    <row r="653" spans="1:30" x14ac:dyDescent="0.25">
      <c r="A653" s="200"/>
      <c r="B653" s="200"/>
      <c r="C653" s="200"/>
      <c r="D653" s="203"/>
      <c r="E653" t="s">
        <v>54</v>
      </c>
      <c r="F653" s="65" t="str">
        <f>IF(AND(B652=E653,C652=F651),A652,"")</f>
        <v/>
      </c>
      <c r="G653" s="65" t="str">
        <f>IF(AND(B652=E653,C652=G651),A652,"")</f>
        <v/>
      </c>
      <c r="H653" s="42" t="str">
        <f>IF(AND(B652=E653,C652=H651),A652,"")</f>
        <v/>
      </c>
      <c r="I653" s="42" t="str">
        <f>IF(AND(B652=E653,C652=I651),A652,"")</f>
        <v/>
      </c>
      <c r="J653" s="37" t="str">
        <f>IF(AND(B652=E653,C652=J651),A652,"")</f>
        <v/>
      </c>
      <c r="U653" s="200"/>
      <c r="V653" s="200"/>
      <c r="W653" s="200"/>
      <c r="X653" s="203"/>
      <c r="Y653" t="s">
        <v>55</v>
      </c>
      <c r="Z653" s="42" t="str">
        <f>IF(AND(V652=Y653,W652=Z652),U652,"")</f>
        <v/>
      </c>
      <c r="AA653" s="42" t="str">
        <f>IF(AND(V652=Y653,W652=AA652),U652,"")</f>
        <v/>
      </c>
      <c r="AB653" s="42" t="str">
        <f>IF(AND(V652=Y653,W652=AB652),U652,"")</f>
        <v/>
      </c>
      <c r="AC653" s="42" t="str">
        <f>IF(AND(V652=Y653,W652=AC652),U652,"")</f>
        <v/>
      </c>
      <c r="AD653" s="37" t="str">
        <f>IF(AND(V652=Y653,W652=AD652),U652,"")</f>
        <v/>
      </c>
    </row>
    <row r="654" spans="1:30" x14ac:dyDescent="0.25">
      <c r="A654" s="200"/>
      <c r="B654" s="200"/>
      <c r="C654" s="200"/>
      <c r="D654" s="204"/>
      <c r="E654" t="s">
        <v>53</v>
      </c>
      <c r="F654" s="65" t="str">
        <f>IF(AND(B652=E654,C652=F651),A652,"")</f>
        <v/>
      </c>
      <c r="G654" s="65" t="str">
        <f>IF(AND(B652=E654,C652=G651),A652,"")</f>
        <v/>
      </c>
      <c r="H654" s="65" t="str">
        <f>IF(AND(B652=E654,C652=H651),A652,"")</f>
        <v/>
      </c>
      <c r="I654" s="42" t="str">
        <f>IF(AND(B652=E654,C652=I651),A652,"")</f>
        <v/>
      </c>
      <c r="J654" s="37" t="str">
        <f>IF(AND(B652=E654,C652=J651),A652,"")</f>
        <v/>
      </c>
      <c r="U654" s="200"/>
      <c r="V654" s="200"/>
      <c r="W654" s="200"/>
      <c r="X654" s="204"/>
      <c r="Y654" t="s">
        <v>54</v>
      </c>
      <c r="Z654" s="65" t="str">
        <f>IF(AND(V652=Y654,W652=Z652),U652,"")</f>
        <v/>
      </c>
      <c r="AA654" s="65" t="str">
        <f>IF(AND(V652=Y654,W652=AA652),U652,"")</f>
        <v/>
      </c>
      <c r="AB654" s="42" t="str">
        <f>IF(AND(V652=Y654,W652=AB652),U652,"")</f>
        <v/>
      </c>
      <c r="AC654" s="42" t="str">
        <f>IF(AND(V652=Y654,W652=AC652),U652,"")</f>
        <v/>
      </c>
      <c r="AD654" s="37" t="str">
        <f>IF(AND(V652=Y654,W652=AD652),U652,"")</f>
        <v/>
      </c>
    </row>
    <row r="655" spans="1:30" x14ac:dyDescent="0.25">
      <c r="A655" s="66"/>
      <c r="B655" s="66"/>
      <c r="C655" s="66"/>
      <c r="D655" s="78"/>
      <c r="E655" t="s">
        <v>52</v>
      </c>
      <c r="F655" s="41" t="str">
        <f>IF(AND(B652=E655,C652=F651),A652,"")</f>
        <v/>
      </c>
      <c r="G655" s="65" t="str">
        <f>IF(AND(B652=E655,C652=G651),A652,"")</f>
        <v/>
      </c>
      <c r="H655" s="65" t="str">
        <f>IF(AND(B652=E655,C652=H651),A652,"")</f>
        <v/>
      </c>
      <c r="I655" s="42" t="str">
        <f>IF(AND(B652=E655,C652=I651),A652,"")</f>
        <v/>
      </c>
      <c r="J655" s="37" t="str">
        <f>IF(AND(B652=E655,C652=J651),A652,"")</f>
        <v/>
      </c>
      <c r="U655" s="66"/>
      <c r="V655" s="66"/>
      <c r="W655" s="66"/>
      <c r="X655" s="78"/>
      <c r="Y655" t="s">
        <v>53</v>
      </c>
      <c r="Z655" s="65" t="str">
        <f>IF(AND(V652=Y655,W652=Z652),U652,"")</f>
        <v/>
      </c>
      <c r="AA655" s="65" t="str">
        <f>IF(AND(V652=Y655,W652=AA652),U652,"")</f>
        <v/>
      </c>
      <c r="AB655" s="65" t="str">
        <f>IF(AND(V652=Y655,W652=AB652),U652,"")</f>
        <v/>
      </c>
      <c r="AC655" s="42" t="str">
        <f>IF(AND(V652=Y655,W652=AC652),U652,"")</f>
        <v/>
      </c>
      <c r="AD655" s="37" t="str">
        <f>IF(AND(V652=Y655,W652=AD652),U652,"")</f>
        <v/>
      </c>
    </row>
    <row r="656" spans="1:30" x14ac:dyDescent="0.25">
      <c r="A656" s="66"/>
      <c r="B656" s="66"/>
      <c r="C656" s="66"/>
      <c r="D656" s="78"/>
      <c r="E656" t="s">
        <v>51</v>
      </c>
      <c r="F656" s="41" t="str">
        <f>IF(AND(B652=E656,C652=F651),A652,"")</f>
        <v/>
      </c>
      <c r="G656" s="41" t="str">
        <f>IF(AND(B652=E656,C652=G651),A652,"")</f>
        <v/>
      </c>
      <c r="H656" s="65" t="str">
        <f>IF(AND(B652=E656,C652=H651),A652,"")</f>
        <v/>
      </c>
      <c r="I656" s="42" t="str">
        <f>IF(AND(B652=E656,C652=I651),A652,"")</f>
        <v/>
      </c>
      <c r="J656" s="37" t="str">
        <f>IF(AND(B652=E656,C652=J651),A652,"")</f>
        <v/>
      </c>
      <c r="U656" s="66"/>
      <c r="V656" s="66"/>
      <c r="W656" s="66"/>
      <c r="X656" s="78"/>
      <c r="Y656" t="s">
        <v>52</v>
      </c>
      <c r="Z656" s="41" t="str">
        <f>IF(AND(V652=Y656,W652=Z652),U652,"")</f>
        <v/>
      </c>
      <c r="AA656" s="65" t="str">
        <f>IF(AND(V652=Y656,W652=AA$382),U652,"")</f>
        <v/>
      </c>
      <c r="AB656" s="65" t="str">
        <f>IF(AND(V652=Y656,W652=AB652),U652,"")</f>
        <v/>
      </c>
      <c r="AC656" s="42" t="str">
        <f>IF(AND(V652=Y656,W652=AC652),U652,"")</f>
        <v/>
      </c>
      <c r="AD656" s="37" t="str">
        <f>IF(AND(V652=Y656,W652=AD652),U652,"")</f>
        <v/>
      </c>
    </row>
    <row r="657" spans="1:30" x14ac:dyDescent="0.25">
      <c r="A657" s="66"/>
      <c r="B657" s="66"/>
      <c r="C657" s="66"/>
      <c r="D657" s="78"/>
      <c r="F657" t="s">
        <v>107</v>
      </c>
      <c r="G657" t="s">
        <v>106</v>
      </c>
      <c r="H657" t="s">
        <v>41</v>
      </c>
      <c r="I657" t="s">
        <v>108</v>
      </c>
      <c r="J657" s="30" t="s">
        <v>109</v>
      </c>
      <c r="U657" s="66"/>
      <c r="V657" s="66"/>
      <c r="W657" s="66"/>
      <c r="X657" s="78"/>
      <c r="Y657" t="s">
        <v>51</v>
      </c>
      <c r="Z657" s="41" t="str">
        <f>IF(AND(V652=Y657,W652=Z652),U652,"")</f>
        <v/>
      </c>
      <c r="AA657" s="41" t="str">
        <f>IF(AND(V652=Y657,W652=AA652),U652,"")</f>
        <v/>
      </c>
      <c r="AB657" s="65" t="str">
        <f>IF(AND(V652=Y657,W652=AB652),U652,"")</f>
        <v/>
      </c>
      <c r="AC657" s="42" t="str">
        <f>IF(AND(V652=Y657,W652=AC652),U652,"")</f>
        <v/>
      </c>
      <c r="AD657" s="37" t="str">
        <f>IF(AND(V652=Y657,W652=AD652),U652,"")</f>
        <v/>
      </c>
    </row>
    <row r="658" spans="1:30" x14ac:dyDescent="0.25">
      <c r="A658" s="66"/>
      <c r="B658" s="66"/>
      <c r="C658" s="66"/>
      <c r="D658" s="78"/>
      <c r="U658" s="66"/>
      <c r="V658" s="66"/>
      <c r="W658" s="66"/>
      <c r="X658" s="78"/>
      <c r="Z658" t="s">
        <v>107</v>
      </c>
      <c r="AA658" t="s">
        <v>106</v>
      </c>
      <c r="AB658" t="s">
        <v>41</v>
      </c>
      <c r="AC658" t="s">
        <v>108</v>
      </c>
      <c r="AD658" s="30" t="s">
        <v>109</v>
      </c>
    </row>
    <row r="659" spans="1:30" x14ac:dyDescent="0.25">
      <c r="A659" s="66"/>
      <c r="B659" s="66"/>
      <c r="C659" s="66"/>
      <c r="D659" s="78"/>
      <c r="U659" s="66"/>
      <c r="V659" s="66"/>
      <c r="W659" s="66"/>
      <c r="X659" s="78"/>
      <c r="AD659" s="30"/>
    </row>
    <row r="660" spans="1:30" x14ac:dyDescent="0.25">
      <c r="A660" s="66"/>
      <c r="B660" s="66"/>
      <c r="C660" s="66"/>
      <c r="D660" s="78"/>
      <c r="F660" t="s">
        <v>107</v>
      </c>
      <c r="G660" t="s">
        <v>106</v>
      </c>
      <c r="H660" t="s">
        <v>41</v>
      </c>
      <c r="I660" t="s">
        <v>108</v>
      </c>
      <c r="J660" s="30" t="s">
        <v>109</v>
      </c>
      <c r="U660" s="66"/>
      <c r="V660" s="66"/>
      <c r="W660" s="66"/>
      <c r="X660" s="78"/>
      <c r="Z660" s="30"/>
    </row>
    <row r="661" spans="1:30" x14ac:dyDescent="0.25">
      <c r="A661" s="200">
        <f>A197</f>
        <v>0</v>
      </c>
      <c r="B661" s="201" t="str">
        <f>B197</f>
        <v/>
      </c>
      <c r="C661" s="201" t="str">
        <f>C197</f>
        <v/>
      </c>
      <c r="D661" s="202" t="e">
        <f>D197</f>
        <v>#N/A</v>
      </c>
      <c r="E661" t="s">
        <v>55</v>
      </c>
      <c r="F661" s="42" t="str">
        <f>IF(AND(B661=E661,C661=F660),A661,"")</f>
        <v/>
      </c>
      <c r="G661" s="42" t="str">
        <f>IF(AND(B661=E661,C661=G660),A661,"")</f>
        <v/>
      </c>
      <c r="H661" s="42" t="str">
        <f>IF(AND(B661=E661,C661=H660),A661,"")</f>
        <v/>
      </c>
      <c r="I661" s="42" t="str">
        <f>IF(AND(B661=E661,C661=I660),A661,"")</f>
        <v/>
      </c>
      <c r="J661" s="37" t="str">
        <f>IF(AND(B661=E661,C661=J660),A661,"")</f>
        <v/>
      </c>
      <c r="U661" s="200">
        <f>U197</f>
        <v>0</v>
      </c>
      <c r="V661" s="201" t="str">
        <f>V197</f>
        <v/>
      </c>
      <c r="W661" s="205" t="str">
        <f>W197</f>
        <v/>
      </c>
      <c r="X661" s="202" t="e">
        <f>X197</f>
        <v>#N/A</v>
      </c>
      <c r="Z661" t="s">
        <v>107</v>
      </c>
      <c r="AA661" t="s">
        <v>106</v>
      </c>
      <c r="AB661" t="s">
        <v>41</v>
      </c>
      <c r="AC661" t="s">
        <v>108</v>
      </c>
      <c r="AD661" s="30" t="s">
        <v>109</v>
      </c>
    </row>
    <row r="662" spans="1:30" x14ac:dyDescent="0.25">
      <c r="A662" s="200"/>
      <c r="B662" s="200"/>
      <c r="C662" s="200"/>
      <c r="D662" s="203"/>
      <c r="E662" t="s">
        <v>54</v>
      </c>
      <c r="F662" s="65" t="str">
        <f>IF(AND(B661=E662,C661=F660),A661,"")</f>
        <v/>
      </c>
      <c r="G662" s="65" t="str">
        <f>IF(AND(B661=E662,C661=G660),A661,"")</f>
        <v/>
      </c>
      <c r="H662" s="42" t="str">
        <f>IF(AND(B661=E662,C661=H660),A661,"")</f>
        <v/>
      </c>
      <c r="I662" s="42" t="str">
        <f>IF(AND(B661=E662,C661=I660),A661,"")</f>
        <v/>
      </c>
      <c r="J662" s="37" t="str">
        <f>IF(AND(B661=E662,C661=J660),A661,"")</f>
        <v/>
      </c>
      <c r="U662" s="200"/>
      <c r="V662" s="200"/>
      <c r="W662" s="200"/>
      <c r="X662" s="203"/>
      <c r="Y662" t="s">
        <v>55</v>
      </c>
      <c r="Z662" s="42" t="str">
        <f>IF(AND(V661=Y662,W661=Z661),U661,"")</f>
        <v/>
      </c>
      <c r="AA662" s="42" t="str">
        <f>IF(AND(V661=Y662,W661=AA661),U661,"")</f>
        <v/>
      </c>
      <c r="AB662" s="42" t="str">
        <f>IF(AND(V661=Y662,W661=AB661),U661,"")</f>
        <v/>
      </c>
      <c r="AC662" s="42" t="str">
        <f>IF(AND(V661=Y662,W661=AC661),U661,"")</f>
        <v/>
      </c>
      <c r="AD662" s="37" t="str">
        <f>IF(AND(V661=Y662,W661=AD661),U661,"")</f>
        <v/>
      </c>
    </row>
    <row r="663" spans="1:30" x14ac:dyDescent="0.25">
      <c r="A663" s="200"/>
      <c r="B663" s="200"/>
      <c r="C663" s="200"/>
      <c r="D663" s="204"/>
      <c r="E663" t="s">
        <v>53</v>
      </c>
      <c r="F663" s="65" t="str">
        <f>IF(AND(B661=E663,C661=F660),A661,"")</f>
        <v/>
      </c>
      <c r="G663" s="65" t="str">
        <f>IF(AND(B661=E663,C661=G660),A661,"")</f>
        <v/>
      </c>
      <c r="H663" s="65" t="str">
        <f>IF(AND(B661=E663,C661=H660),A661,"")</f>
        <v/>
      </c>
      <c r="I663" s="42" t="str">
        <f>IF(AND(B661=E663,C661=I660),A661,"")</f>
        <v/>
      </c>
      <c r="J663" s="37" t="str">
        <f>IF(AND(B661=E663,C661=J660),A661,"")</f>
        <v/>
      </c>
      <c r="U663" s="200"/>
      <c r="V663" s="200"/>
      <c r="W663" s="200"/>
      <c r="X663" s="204"/>
      <c r="Y663" t="s">
        <v>54</v>
      </c>
      <c r="Z663" s="65" t="str">
        <f>IF(AND(V661=Y663,W661=Z661),U661,"")</f>
        <v/>
      </c>
      <c r="AA663" s="65" t="str">
        <f>IF(AND(V661=Y663,W661=AA661),U661,"")</f>
        <v/>
      </c>
      <c r="AB663" s="42" t="str">
        <f>IF(AND(V661=Y663,W661=AB661),U661,"")</f>
        <v/>
      </c>
      <c r="AC663" s="42" t="str">
        <f>IF(AND(V661=Y663,W661=AC661),U661,"")</f>
        <v/>
      </c>
      <c r="AD663" s="37" t="str">
        <f>IF(AND(V661=Y663,W661=AD661),U661,"")</f>
        <v/>
      </c>
    </row>
    <row r="664" spans="1:30" x14ac:dyDescent="0.25">
      <c r="A664" s="66"/>
      <c r="B664" s="66"/>
      <c r="C664" s="66"/>
      <c r="D664" s="78"/>
      <c r="E664" t="s">
        <v>52</v>
      </c>
      <c r="F664" s="41" t="str">
        <f>IF(AND(B661=E664,C661=F660),A661,"")</f>
        <v/>
      </c>
      <c r="G664" s="65" t="str">
        <f>IF(AND(B661=E664,C661=G660),A661,"")</f>
        <v/>
      </c>
      <c r="H664" s="65" t="str">
        <f>IF(AND(B661=E664,C661=H660),A661,"")</f>
        <v/>
      </c>
      <c r="I664" s="42" t="str">
        <f>IF(AND(B661=E664,C661=I660),A661,"")</f>
        <v/>
      </c>
      <c r="J664" s="37" t="str">
        <f>IF(AND(B661=E664,C661=J660),A661,"")</f>
        <v/>
      </c>
      <c r="U664" s="66"/>
      <c r="V664" s="66"/>
      <c r="W664" s="66"/>
      <c r="X664" s="78"/>
      <c r="Y664" t="s">
        <v>53</v>
      </c>
      <c r="Z664" s="65" t="str">
        <f>IF(AND(V661=Y664,W661=Z661),U661,"")</f>
        <v/>
      </c>
      <c r="AA664" s="65" t="str">
        <f>IF(AND(V661=Y664,W661=AA661),U661,"")</f>
        <v/>
      </c>
      <c r="AB664" s="65" t="str">
        <f>IF(AND(V661=Y664,W661=AB661),U661,"")</f>
        <v/>
      </c>
      <c r="AC664" s="42" t="str">
        <f>IF(AND(V661=Y664,W661=AC661),U661,"")</f>
        <v/>
      </c>
      <c r="AD664" s="37" t="str">
        <f>IF(AND(V661=Y664,W661=AD661),U661,"")</f>
        <v/>
      </c>
    </row>
    <row r="665" spans="1:30" x14ac:dyDescent="0.25">
      <c r="A665" s="66"/>
      <c r="B665" s="66"/>
      <c r="C665" s="66"/>
      <c r="D665" s="78"/>
      <c r="E665" t="s">
        <v>51</v>
      </c>
      <c r="F665" s="41" t="str">
        <f>IF(AND(B661=E665,C661=F660),A661,"")</f>
        <v/>
      </c>
      <c r="G665" s="41" t="str">
        <f>IF(AND(B661=E665,C661=G660),A661,"")</f>
        <v/>
      </c>
      <c r="H665" s="65" t="str">
        <f>IF(AND(B661=E665,C661=H660),A661,"")</f>
        <v/>
      </c>
      <c r="I665" s="42" t="str">
        <f>IF(AND(B661=E665,C661=I660),A661,"")</f>
        <v/>
      </c>
      <c r="J665" s="37" t="str">
        <f>IF(AND(B661=E665,C661=J660),A661,"")</f>
        <v/>
      </c>
      <c r="U665" s="66"/>
      <c r="V665" s="66"/>
      <c r="W665" s="66"/>
      <c r="X665" s="78"/>
      <c r="Y665" t="s">
        <v>52</v>
      </c>
      <c r="Z665" s="41" t="str">
        <f>IF(AND(V661=Y665,W661=Z661),U661,"")</f>
        <v/>
      </c>
      <c r="AA665" s="65" t="str">
        <f>IF(AND(V661=Y665,W661=AA$382),U661,"")</f>
        <v/>
      </c>
      <c r="AB665" s="65" t="str">
        <f>IF(AND(V661=Y665,W661=AB661),U661,"")</f>
        <v/>
      </c>
      <c r="AC665" s="42" t="str">
        <f>IF(AND(V661=Y665,W661=AC661),U661,"")</f>
        <v/>
      </c>
      <c r="AD665" s="37" t="str">
        <f>IF(AND(V661=Y665,W661=AD661),U661,"")</f>
        <v/>
      </c>
    </row>
    <row r="666" spans="1:30" x14ac:dyDescent="0.25">
      <c r="A666" s="66"/>
      <c r="B666" s="66"/>
      <c r="C666" s="66"/>
      <c r="D666" s="78"/>
      <c r="F666" t="s">
        <v>107</v>
      </c>
      <c r="G666" t="s">
        <v>106</v>
      </c>
      <c r="H666" t="s">
        <v>41</v>
      </c>
      <c r="I666" t="s">
        <v>108</v>
      </c>
      <c r="J666" s="30" t="s">
        <v>109</v>
      </c>
      <c r="U666" s="66"/>
      <c r="V666" s="66"/>
      <c r="W666" s="66"/>
      <c r="X666" s="78"/>
      <c r="Y666" t="s">
        <v>51</v>
      </c>
      <c r="Z666" s="41" t="str">
        <f>IF(AND(V661=Y666,W661=Z661),U661,"")</f>
        <v/>
      </c>
      <c r="AA666" s="41" t="str">
        <f>IF(AND(V661=Y666,W661=AA661),U661,"")</f>
        <v/>
      </c>
      <c r="AB666" s="65" t="str">
        <f>IF(AND(V661=Y666,W661=AB661),U661,"")</f>
        <v/>
      </c>
      <c r="AC666" s="42" t="str">
        <f>IF(AND(V661=Y666,W661=AC661),U661,"")</f>
        <v/>
      </c>
      <c r="AD666" s="37" t="str">
        <f>IF(AND(V661=Y666,W661=AD661),U661,"")</f>
        <v/>
      </c>
    </row>
    <row r="667" spans="1:30" x14ac:dyDescent="0.25">
      <c r="A667" s="66"/>
      <c r="B667" s="66"/>
      <c r="C667" s="66"/>
      <c r="D667" s="78"/>
      <c r="U667" s="66"/>
      <c r="V667" s="66"/>
      <c r="W667" s="66"/>
      <c r="X667" s="78"/>
      <c r="Z667" t="s">
        <v>107</v>
      </c>
      <c r="AA667" t="s">
        <v>106</v>
      </c>
      <c r="AB667" t="s">
        <v>41</v>
      </c>
      <c r="AC667" t="s">
        <v>108</v>
      </c>
      <c r="AD667" s="30" t="s">
        <v>109</v>
      </c>
    </row>
    <row r="668" spans="1:30" x14ac:dyDescent="0.25">
      <c r="A668" s="66"/>
      <c r="B668" s="66"/>
      <c r="C668" s="66"/>
      <c r="D668" s="78"/>
      <c r="U668" s="66"/>
      <c r="V668" s="66"/>
      <c r="W668" s="66"/>
      <c r="X668" s="78"/>
      <c r="AD668" s="30"/>
    </row>
    <row r="669" spans="1:30" x14ac:dyDescent="0.25">
      <c r="A669" s="66"/>
      <c r="B669" s="66"/>
      <c r="C669" s="66"/>
      <c r="D669" s="78"/>
      <c r="F669" t="s">
        <v>107</v>
      </c>
      <c r="G669" t="s">
        <v>106</v>
      </c>
      <c r="H669" t="s">
        <v>41</v>
      </c>
      <c r="I669" t="s">
        <v>108</v>
      </c>
      <c r="J669" s="30" t="s">
        <v>109</v>
      </c>
      <c r="U669" s="66"/>
      <c r="V669" s="66"/>
      <c r="W669" s="66"/>
      <c r="X669" s="78"/>
      <c r="Z669" s="30"/>
    </row>
    <row r="670" spans="1:30" x14ac:dyDescent="0.25">
      <c r="A670" s="200">
        <f>A200</f>
        <v>0</v>
      </c>
      <c r="B670" s="201" t="str">
        <f>B200</f>
        <v/>
      </c>
      <c r="C670" s="201" t="str">
        <f>C200</f>
        <v/>
      </c>
      <c r="D670" s="202" t="e">
        <f>D200</f>
        <v>#N/A</v>
      </c>
      <c r="E670" t="s">
        <v>55</v>
      </c>
      <c r="F670" s="42" t="str">
        <f>IF(AND(B670=E670,C670=F669),A670,"")</f>
        <v/>
      </c>
      <c r="G670" s="42" t="str">
        <f>IF(AND(B670=E670,C670=G669),A670,"")</f>
        <v/>
      </c>
      <c r="H670" s="42" t="str">
        <f>IF(AND(B670=E670,C670=H669),A670,"")</f>
        <v/>
      </c>
      <c r="I670" s="42" t="str">
        <f>IF(AND(B670=E670,C670=I669),A670,"")</f>
        <v/>
      </c>
      <c r="J670" s="37" t="str">
        <f>IF(AND(B670=E670,C670=J669),A670,"")</f>
        <v/>
      </c>
      <c r="U670" s="200">
        <f>U200</f>
        <v>0</v>
      </c>
      <c r="V670" s="201" t="str">
        <f>V200</f>
        <v/>
      </c>
      <c r="W670" s="205" t="str">
        <f>W200</f>
        <v/>
      </c>
      <c r="X670" s="202" t="e">
        <f>X200</f>
        <v>#N/A</v>
      </c>
      <c r="Z670" t="s">
        <v>107</v>
      </c>
      <c r="AA670" t="s">
        <v>106</v>
      </c>
      <c r="AB670" t="s">
        <v>41</v>
      </c>
      <c r="AC670" t="s">
        <v>108</v>
      </c>
      <c r="AD670" s="30" t="s">
        <v>109</v>
      </c>
    </row>
    <row r="671" spans="1:30" x14ac:dyDescent="0.25">
      <c r="A671" s="200"/>
      <c r="B671" s="200"/>
      <c r="C671" s="200"/>
      <c r="D671" s="203"/>
      <c r="E671" t="s">
        <v>54</v>
      </c>
      <c r="F671" s="65" t="str">
        <f>IF(AND(B670=E671,C670=F669),A670,"")</f>
        <v/>
      </c>
      <c r="G671" s="65" t="str">
        <f>IF(AND(B670=E671,C670=G669),A670,"")</f>
        <v/>
      </c>
      <c r="H671" s="42" t="str">
        <f>IF(AND(B670=E671,C670=H669),A670,"")</f>
        <v/>
      </c>
      <c r="I671" s="42" t="str">
        <f>IF(AND(B670=E671,C670=I669),A670,"")</f>
        <v/>
      </c>
      <c r="J671" s="37" t="str">
        <f>IF(AND(B670=E671,C670=J669),A670,"")</f>
        <v/>
      </c>
      <c r="U671" s="200"/>
      <c r="V671" s="200"/>
      <c r="W671" s="200"/>
      <c r="X671" s="203"/>
      <c r="Y671" t="s">
        <v>55</v>
      </c>
      <c r="Z671" s="42" t="str">
        <f>IF(AND(V670=Y671,W670=Z670),U670,"")</f>
        <v/>
      </c>
      <c r="AA671" s="42" t="str">
        <f>IF(AND(V670=Y671,W670=AA670),U670,"")</f>
        <v/>
      </c>
      <c r="AB671" s="42" t="str">
        <f>IF(AND(V670=Y671,W670=AB670),U670,"")</f>
        <v/>
      </c>
      <c r="AC671" s="42" t="str">
        <f>IF(AND(V670=Y671,W670=AC670),U670,"")</f>
        <v/>
      </c>
      <c r="AD671" s="37" t="str">
        <f>IF(AND(V670=Y671,W670=AD670),U670,"")</f>
        <v/>
      </c>
    </row>
    <row r="672" spans="1:30" x14ac:dyDescent="0.25">
      <c r="A672" s="200"/>
      <c r="B672" s="200"/>
      <c r="C672" s="200"/>
      <c r="D672" s="204"/>
      <c r="E672" t="s">
        <v>53</v>
      </c>
      <c r="F672" s="65" t="str">
        <f>IF(AND(B670=E672,C670=F669),A670,"")</f>
        <v/>
      </c>
      <c r="G672" s="65" t="str">
        <f>IF(AND(B670=E672,C670=G669),A670,"")</f>
        <v/>
      </c>
      <c r="H672" s="65" t="str">
        <f>IF(AND(B670=E672,C670=H669),A670,"")</f>
        <v/>
      </c>
      <c r="I672" s="42" t="str">
        <f>IF(AND(B670=E672,C670=I669),A670,"")</f>
        <v/>
      </c>
      <c r="J672" s="37" t="str">
        <f>IF(AND(B670=E672,C670=J669),A670,"")</f>
        <v/>
      </c>
      <c r="U672" s="200"/>
      <c r="V672" s="200"/>
      <c r="W672" s="200"/>
      <c r="X672" s="204"/>
      <c r="Y672" t="s">
        <v>54</v>
      </c>
      <c r="Z672" s="65" t="str">
        <f>IF(AND(V670=Y672,W670=Z670),U670,"")</f>
        <v/>
      </c>
      <c r="AA672" s="65" t="str">
        <f>IF(AND(V670=Y672,W670=AA670),U670,"")</f>
        <v/>
      </c>
      <c r="AB672" s="42" t="str">
        <f>IF(AND(V670=Y672,W670=AB670),U670,"")</f>
        <v/>
      </c>
      <c r="AC672" s="42" t="str">
        <f>IF(AND(V670=Y672,W670=AC670),U670,"")</f>
        <v/>
      </c>
      <c r="AD672" s="37" t="str">
        <f>IF(AND(V670=Y672,W670=AD670),U670,"")</f>
        <v/>
      </c>
    </row>
    <row r="673" spans="1:30" x14ac:dyDescent="0.25">
      <c r="A673" s="66"/>
      <c r="B673" s="66"/>
      <c r="C673" s="66"/>
      <c r="D673" s="78"/>
      <c r="E673" t="s">
        <v>52</v>
      </c>
      <c r="F673" s="41" t="str">
        <f>IF(AND(B670=E673,C670=F669),A670,"")</f>
        <v/>
      </c>
      <c r="G673" s="65" t="str">
        <f>IF(AND(B670=E673,C670=G669),A670,"")</f>
        <v/>
      </c>
      <c r="H673" s="65" t="str">
        <f>IF(AND(B670=E673,C670=H669),A670,"")</f>
        <v/>
      </c>
      <c r="I673" s="42" t="str">
        <f>IF(AND(B670=E673,C670=I669),A670,"")</f>
        <v/>
      </c>
      <c r="J673" s="37" t="str">
        <f>IF(AND(B670=E673,C670=J669),A670,"")</f>
        <v/>
      </c>
      <c r="U673" s="66"/>
      <c r="V673" s="66"/>
      <c r="W673" s="66"/>
      <c r="X673" s="78"/>
      <c r="Y673" t="s">
        <v>53</v>
      </c>
      <c r="Z673" s="65" t="str">
        <f>IF(AND(V670=Y673,W670=Z670),U670,"")</f>
        <v/>
      </c>
      <c r="AA673" s="65" t="str">
        <f>IF(AND(V670=Y673,W670=AA670),U670,"")</f>
        <v/>
      </c>
      <c r="AB673" s="65" t="str">
        <f>IF(AND(V670=Y673,W670=AB670),U670,"")</f>
        <v/>
      </c>
      <c r="AC673" s="42" t="str">
        <f>IF(AND(V670=Y673,W670=AC670),U670,"")</f>
        <v/>
      </c>
      <c r="AD673" s="37" t="str">
        <f>IF(AND(V670=Y673,W670=AD670),U670,"")</f>
        <v/>
      </c>
    </row>
    <row r="674" spans="1:30" x14ac:dyDescent="0.25">
      <c r="A674" s="66"/>
      <c r="B674" s="66"/>
      <c r="C674" s="66"/>
      <c r="D674" s="78"/>
      <c r="E674" t="s">
        <v>51</v>
      </c>
      <c r="F674" s="41" t="str">
        <f>IF(AND(B670=E674,C670=F669),A670,"")</f>
        <v/>
      </c>
      <c r="G674" s="41" t="str">
        <f>IF(AND(B670=E674,C670=G669),A670,"")</f>
        <v/>
      </c>
      <c r="H674" s="65" t="str">
        <f>IF(AND(B670=E674,C670=H669),A670,"")</f>
        <v/>
      </c>
      <c r="I674" s="42" t="str">
        <f>IF(AND(B670=E674,C670=I669),A670,"")</f>
        <v/>
      </c>
      <c r="J674" s="37" t="str">
        <f>IF(AND(B670=E674,C670=J669),A670,"")</f>
        <v/>
      </c>
      <c r="U674" s="66"/>
      <c r="V674" s="66"/>
      <c r="W674" s="66"/>
      <c r="X674" s="78"/>
      <c r="Y674" t="s">
        <v>52</v>
      </c>
      <c r="Z674" s="41" t="str">
        <f>IF(AND(V670=Y674,W670=Z670),U670,"")</f>
        <v/>
      </c>
      <c r="AA674" s="65" t="str">
        <f>IF(AND(V670=Y674,W670=AA$382),U670,"")</f>
        <v/>
      </c>
      <c r="AB674" s="65" t="str">
        <f>IF(AND(V670=Y674,W670=AB670),U670,"")</f>
        <v/>
      </c>
      <c r="AC674" s="42" t="str">
        <f>IF(AND(V670=Y674,W670=AC670),U670,"")</f>
        <v/>
      </c>
      <c r="AD674" s="37" t="str">
        <f>IF(AND(V670=Y674,W670=AD670),U670,"")</f>
        <v/>
      </c>
    </row>
    <row r="675" spans="1:30" x14ac:dyDescent="0.25">
      <c r="A675" s="66"/>
      <c r="B675" s="66"/>
      <c r="C675" s="66"/>
      <c r="D675" s="78"/>
      <c r="F675" t="s">
        <v>107</v>
      </c>
      <c r="G675" t="s">
        <v>106</v>
      </c>
      <c r="H675" t="s">
        <v>41</v>
      </c>
      <c r="I675" t="s">
        <v>108</v>
      </c>
      <c r="J675" s="30" t="s">
        <v>109</v>
      </c>
      <c r="U675" s="66"/>
      <c r="V675" s="66"/>
      <c r="W675" s="66"/>
      <c r="X675" s="78"/>
      <c r="Y675" t="s">
        <v>51</v>
      </c>
      <c r="Z675" s="41" t="str">
        <f>IF(AND(V670=Y675,W670=Z670),U670,"")</f>
        <v/>
      </c>
      <c r="AA675" s="41" t="str">
        <f>IF(AND(V670=Y675,W670=AA670),U670,"")</f>
        <v/>
      </c>
      <c r="AB675" s="65" t="str">
        <f>IF(AND(V670=Y675,W670=AB670),U670,"")</f>
        <v/>
      </c>
      <c r="AC675" s="42" t="str">
        <f>IF(AND(V670=Y675,W670=AC670),U670,"")</f>
        <v/>
      </c>
      <c r="AD675" s="37" t="str">
        <f>IF(AND(V670=Y675,W670=AD670),U670,"")</f>
        <v/>
      </c>
    </row>
    <row r="676" spans="1:30" x14ac:dyDescent="0.25">
      <c r="A676" s="66"/>
      <c r="B676" s="66"/>
      <c r="C676" s="66"/>
      <c r="D676" s="78"/>
      <c r="U676" s="66"/>
      <c r="V676" s="66"/>
      <c r="W676" s="66"/>
      <c r="X676" s="78"/>
      <c r="Z676" t="s">
        <v>107</v>
      </c>
      <c r="AA676" t="s">
        <v>106</v>
      </c>
      <c r="AB676" t="s">
        <v>41</v>
      </c>
      <c r="AC676" t="s">
        <v>108</v>
      </c>
      <c r="AD676" s="30" t="s">
        <v>109</v>
      </c>
    </row>
    <row r="677" spans="1:30" x14ac:dyDescent="0.25">
      <c r="A677" s="66"/>
      <c r="B677" s="66"/>
      <c r="C677" s="66"/>
      <c r="D677" s="78"/>
      <c r="U677" s="66"/>
      <c r="V677" s="66"/>
      <c r="W677" s="66"/>
      <c r="X677" s="78"/>
      <c r="AD677" s="30"/>
    </row>
    <row r="678" spans="1:30" x14ac:dyDescent="0.25">
      <c r="A678" s="66"/>
      <c r="B678" s="66"/>
      <c r="C678" s="66"/>
      <c r="D678" s="78"/>
      <c r="F678" t="s">
        <v>107</v>
      </c>
      <c r="G678" t="s">
        <v>106</v>
      </c>
      <c r="H678" t="s">
        <v>41</v>
      </c>
      <c r="I678" t="s">
        <v>108</v>
      </c>
      <c r="J678" s="30" t="s">
        <v>109</v>
      </c>
      <c r="U678" s="66"/>
      <c r="V678" s="66"/>
      <c r="W678" s="66"/>
      <c r="X678" s="78"/>
      <c r="Z678" s="30"/>
    </row>
    <row r="679" spans="1:30" x14ac:dyDescent="0.25">
      <c r="A679" s="200">
        <f>A203</f>
        <v>0</v>
      </c>
      <c r="B679" s="201" t="str">
        <f>B203</f>
        <v/>
      </c>
      <c r="C679" s="201" t="str">
        <f>C203</f>
        <v/>
      </c>
      <c r="D679" s="202" t="e">
        <f>D203</f>
        <v>#N/A</v>
      </c>
      <c r="E679" t="s">
        <v>55</v>
      </c>
      <c r="F679" s="42" t="str">
        <f>IF(AND(B679=E679,C679=F678),A679,"")</f>
        <v/>
      </c>
      <c r="G679" s="42" t="str">
        <f>IF(AND(B679=E679,C679=G678),A679,"")</f>
        <v/>
      </c>
      <c r="H679" s="42" t="str">
        <f>IF(AND(B679=E679,C679=H678),A679,"")</f>
        <v/>
      </c>
      <c r="I679" s="42" t="str">
        <f>IF(AND(B679=E679,C679=I678),A679,"")</f>
        <v/>
      </c>
      <c r="J679" s="37" t="str">
        <f>IF(AND(B679=E679,C679=J678),A679,"")</f>
        <v/>
      </c>
      <c r="U679" s="200">
        <f>U203</f>
        <v>0</v>
      </c>
      <c r="V679" s="201" t="str">
        <f>V203</f>
        <v/>
      </c>
      <c r="W679" s="205" t="str">
        <f>W203</f>
        <v/>
      </c>
      <c r="X679" s="202" t="e">
        <f>X203</f>
        <v>#N/A</v>
      </c>
      <c r="Z679" t="s">
        <v>107</v>
      </c>
      <c r="AA679" t="s">
        <v>106</v>
      </c>
      <c r="AB679" t="s">
        <v>41</v>
      </c>
      <c r="AC679" t="s">
        <v>108</v>
      </c>
      <c r="AD679" s="30" t="s">
        <v>109</v>
      </c>
    </row>
    <row r="680" spans="1:30" x14ac:dyDescent="0.25">
      <c r="A680" s="200"/>
      <c r="B680" s="200"/>
      <c r="C680" s="200"/>
      <c r="D680" s="203"/>
      <c r="E680" t="s">
        <v>54</v>
      </c>
      <c r="F680" s="65" t="str">
        <f>IF(AND(B679=E680,C679=F678),A679,"")</f>
        <v/>
      </c>
      <c r="G680" s="65" t="str">
        <f>IF(AND(B679=E680,C679=G678),A679,"")</f>
        <v/>
      </c>
      <c r="H680" s="42" t="str">
        <f>IF(AND(B679=E680,C679=H678),A679,"")</f>
        <v/>
      </c>
      <c r="I680" s="42" t="str">
        <f>IF(AND(B679=E680,C679=I678),A679,"")</f>
        <v/>
      </c>
      <c r="J680" s="37" t="str">
        <f>IF(AND(B679=E680,C679=J678),A679,"")</f>
        <v/>
      </c>
      <c r="U680" s="200"/>
      <c r="V680" s="200"/>
      <c r="W680" s="200"/>
      <c r="X680" s="203"/>
      <c r="Y680" t="s">
        <v>55</v>
      </c>
      <c r="Z680" s="42" t="str">
        <f>IF(AND(V679=Y680,W679=Z679),U679,"")</f>
        <v/>
      </c>
      <c r="AA680" s="42" t="str">
        <f>IF(AND(V679=Y680,W679=AA679),U679,"")</f>
        <v/>
      </c>
      <c r="AB680" s="42" t="str">
        <f>IF(AND(V679=Y680,W679=AB679),U679,"")</f>
        <v/>
      </c>
      <c r="AC680" s="42" t="str">
        <f>IF(AND(V679=Y680,W679=AC679),U679,"")</f>
        <v/>
      </c>
      <c r="AD680" s="37" t="str">
        <f>IF(AND(V679=Y680,W679=AD679),U679,"")</f>
        <v/>
      </c>
    </row>
    <row r="681" spans="1:30" x14ac:dyDescent="0.25">
      <c r="A681" s="200"/>
      <c r="B681" s="200"/>
      <c r="C681" s="200"/>
      <c r="D681" s="204"/>
      <c r="E681" t="s">
        <v>53</v>
      </c>
      <c r="F681" s="65" t="str">
        <f>IF(AND(B679=E681,C679=F678),A679,"")</f>
        <v/>
      </c>
      <c r="G681" s="65" t="str">
        <f>IF(AND(B679=E681,C679=G678),A679,"")</f>
        <v/>
      </c>
      <c r="H681" s="65" t="str">
        <f>IF(AND(B679=E681,C679=H678),A679,"")</f>
        <v/>
      </c>
      <c r="I681" s="42" t="str">
        <f>IF(AND(B679=E681,C679=I678),A679,"")</f>
        <v/>
      </c>
      <c r="J681" s="37" t="str">
        <f>IF(AND(B679=E681,C679=J678),A679,"")</f>
        <v/>
      </c>
      <c r="U681" s="200"/>
      <c r="V681" s="200"/>
      <c r="W681" s="200"/>
      <c r="X681" s="204"/>
      <c r="Y681" t="s">
        <v>54</v>
      </c>
      <c r="Z681" s="65" t="str">
        <f>IF(AND(V679=Y681,W679=Z679),U679,"")</f>
        <v/>
      </c>
      <c r="AA681" s="65" t="str">
        <f>IF(AND(V679=Y681,W679=AA679),U679,"")</f>
        <v/>
      </c>
      <c r="AB681" s="42" t="str">
        <f>IF(AND(V679=Y681,W679=AB679),U679,"")</f>
        <v/>
      </c>
      <c r="AC681" s="42" t="str">
        <f>IF(AND(V679=Y681,W679=AC679),U679,"")</f>
        <v/>
      </c>
      <c r="AD681" s="37" t="str">
        <f>IF(AND(V679=Y681,W679=AD679),U679,"")</f>
        <v/>
      </c>
    </row>
    <row r="682" spans="1:30" x14ac:dyDescent="0.25">
      <c r="A682" s="66"/>
      <c r="B682" s="66"/>
      <c r="C682" s="66"/>
      <c r="D682" s="78"/>
      <c r="E682" t="s">
        <v>52</v>
      </c>
      <c r="F682" s="41" t="str">
        <f>IF(AND(B679=E682,C679=F678),A679,"")</f>
        <v/>
      </c>
      <c r="G682" s="65" t="str">
        <f>IF(AND(B679=E682,C679=G678),A679,"")</f>
        <v/>
      </c>
      <c r="H682" s="65" t="str">
        <f>IF(AND(B679=E682,C679=H678),A679,"")</f>
        <v/>
      </c>
      <c r="I682" s="42" t="str">
        <f>IF(AND(B679=E682,C679=I678),A679,"")</f>
        <v/>
      </c>
      <c r="J682" s="37" t="str">
        <f>IF(AND(B679=E682,C679=J678),A679,"")</f>
        <v/>
      </c>
      <c r="U682" s="66"/>
      <c r="V682" s="66"/>
      <c r="W682" s="66"/>
      <c r="X682" s="78"/>
      <c r="Y682" t="s">
        <v>53</v>
      </c>
      <c r="Z682" s="65" t="str">
        <f>IF(AND(V679=Y682,W679=Z679),U679,"")</f>
        <v/>
      </c>
      <c r="AA682" s="65" t="str">
        <f>IF(AND(V679=Y682,W679=AA679),U679,"")</f>
        <v/>
      </c>
      <c r="AB682" s="65" t="str">
        <f>IF(AND(V679=Y682,W679=AB679),U679,"")</f>
        <v/>
      </c>
      <c r="AC682" s="42" t="str">
        <f>IF(AND(V679=Y682,W679=AC679),U679,"")</f>
        <v/>
      </c>
      <c r="AD682" s="37" t="str">
        <f>IF(AND(V679=Y682,W679=AD679),U679,"")</f>
        <v/>
      </c>
    </row>
    <row r="683" spans="1:30" x14ac:dyDescent="0.25">
      <c r="A683" s="66"/>
      <c r="B683" s="66"/>
      <c r="C683" s="66"/>
      <c r="D683" s="78"/>
      <c r="E683" t="s">
        <v>51</v>
      </c>
      <c r="F683" s="41" t="str">
        <f>IF(AND(B679=E683,C679=F678),A679,"")</f>
        <v/>
      </c>
      <c r="G683" s="41" t="str">
        <f>IF(AND(B679=E683,C679=G678),A679,"")</f>
        <v/>
      </c>
      <c r="H683" s="65" t="str">
        <f>IF(AND(B679=E683,C679=H678),A679,"")</f>
        <v/>
      </c>
      <c r="I683" s="42" t="str">
        <f>IF(AND(B679=E683,C679=I678),A679,"")</f>
        <v/>
      </c>
      <c r="J683" s="37" t="str">
        <f>IF(AND(B679=E683,C679=J678),A679,"")</f>
        <v/>
      </c>
      <c r="U683" s="66"/>
      <c r="V683" s="66"/>
      <c r="W683" s="66"/>
      <c r="X683" s="78"/>
      <c r="Y683" t="s">
        <v>52</v>
      </c>
      <c r="Z683" s="41" t="str">
        <f>IF(AND(V679=Y683,W679=Z679),U679,"")</f>
        <v/>
      </c>
      <c r="AA683" s="65" t="str">
        <f>IF(AND(V679=Y683,W679=AA$382),U679,"")</f>
        <v/>
      </c>
      <c r="AB683" s="65" t="str">
        <f>IF(AND(V679=Y683,W679=AB679),U679,"")</f>
        <v/>
      </c>
      <c r="AC683" s="42" t="str">
        <f>IF(AND(V679=Y683,W679=AC679),U679,"")</f>
        <v/>
      </c>
      <c r="AD683" s="37" t="str">
        <f>IF(AND(V679=Y683,W679=AD679),U679,"")</f>
        <v/>
      </c>
    </row>
    <row r="684" spans="1:30" x14ac:dyDescent="0.25">
      <c r="A684" s="66"/>
      <c r="B684" s="66"/>
      <c r="C684" s="66"/>
      <c r="D684" s="78"/>
      <c r="F684" t="s">
        <v>107</v>
      </c>
      <c r="G684" t="s">
        <v>106</v>
      </c>
      <c r="H684" t="s">
        <v>41</v>
      </c>
      <c r="I684" t="s">
        <v>108</v>
      </c>
      <c r="J684" s="30" t="s">
        <v>109</v>
      </c>
      <c r="U684" s="66"/>
      <c r="V684" s="66"/>
      <c r="W684" s="66"/>
      <c r="X684" s="78"/>
      <c r="Y684" t="s">
        <v>51</v>
      </c>
      <c r="Z684" s="41" t="str">
        <f>IF(AND(V679=Y684,W679=Z679),U679,"")</f>
        <v/>
      </c>
      <c r="AA684" s="41" t="str">
        <f>IF(AND(V679=Y684,W679=AA679),U679,"")</f>
        <v/>
      </c>
      <c r="AB684" s="65" t="str">
        <f>IF(AND(V679=Y684,W679=AB679),U679,"")</f>
        <v/>
      </c>
      <c r="AC684" s="42" t="str">
        <f>IF(AND(V679=Y684,W679=AC679),U679,"")</f>
        <v/>
      </c>
      <c r="AD684" s="37" t="str">
        <f>IF(AND(V679=Y684,W679=AD679),U679,"")</f>
        <v/>
      </c>
    </row>
    <row r="685" spans="1:30" x14ac:dyDescent="0.25">
      <c r="A685" s="66"/>
      <c r="B685" s="66"/>
      <c r="C685" s="66"/>
      <c r="D685" s="78"/>
      <c r="U685" s="66"/>
      <c r="V685" s="66"/>
      <c r="W685" s="66"/>
      <c r="X685" s="78"/>
      <c r="Z685" t="s">
        <v>107</v>
      </c>
      <c r="AA685" t="s">
        <v>106</v>
      </c>
      <c r="AB685" t="s">
        <v>41</v>
      </c>
      <c r="AC685" t="s">
        <v>108</v>
      </c>
      <c r="AD685" s="30" t="s">
        <v>109</v>
      </c>
    </row>
    <row r="686" spans="1:30" x14ac:dyDescent="0.25">
      <c r="A686" s="66"/>
      <c r="B686" s="66"/>
      <c r="C686" s="66"/>
      <c r="D686" s="78"/>
      <c r="U686" s="66"/>
      <c r="V686" s="66"/>
      <c r="W686" s="66"/>
      <c r="X686" s="78"/>
      <c r="AD686" s="30"/>
    </row>
    <row r="687" spans="1:30" x14ac:dyDescent="0.25">
      <c r="A687" s="66"/>
      <c r="B687" s="66"/>
      <c r="C687" s="66"/>
      <c r="D687" s="78"/>
      <c r="F687" t="s">
        <v>107</v>
      </c>
      <c r="G687" t="s">
        <v>106</v>
      </c>
      <c r="H687" t="s">
        <v>41</v>
      </c>
      <c r="I687" t="s">
        <v>108</v>
      </c>
      <c r="J687" s="30" t="s">
        <v>109</v>
      </c>
      <c r="U687" s="66"/>
      <c r="V687" s="66"/>
      <c r="W687" s="66"/>
      <c r="X687" s="78"/>
      <c r="Z687" s="30"/>
    </row>
    <row r="688" spans="1:30" x14ac:dyDescent="0.25">
      <c r="A688" s="200">
        <f>A206</f>
        <v>0</v>
      </c>
      <c r="B688" s="201" t="str">
        <f>B206</f>
        <v/>
      </c>
      <c r="C688" s="201" t="str">
        <f>C206</f>
        <v/>
      </c>
      <c r="D688" s="202" t="e">
        <f>D206</f>
        <v>#N/A</v>
      </c>
      <c r="E688" t="s">
        <v>55</v>
      </c>
      <c r="F688" s="42" t="str">
        <f>IF(AND(B688=E688,C688=F687),A688,"")</f>
        <v/>
      </c>
      <c r="G688" s="42" t="str">
        <f>IF(AND(B688=E688,C688=G687),A688,"")</f>
        <v/>
      </c>
      <c r="H688" s="42" t="str">
        <f>IF(AND(B688=E688,C688=H687),A688,"")</f>
        <v/>
      </c>
      <c r="I688" s="42" t="str">
        <f>IF(AND(B688=E688,C688=I687),A688,"")</f>
        <v/>
      </c>
      <c r="J688" s="37" t="str">
        <f>IF(AND(B688=E688,C688=J687),A688,"")</f>
        <v/>
      </c>
      <c r="U688" s="200">
        <f>U206</f>
        <v>0</v>
      </c>
      <c r="V688" s="201" t="str">
        <f>V206</f>
        <v/>
      </c>
      <c r="W688" s="205" t="str">
        <f>W206</f>
        <v/>
      </c>
      <c r="X688" s="202" t="e">
        <f>X206</f>
        <v>#N/A</v>
      </c>
      <c r="Z688" t="s">
        <v>107</v>
      </c>
      <c r="AA688" t="s">
        <v>106</v>
      </c>
      <c r="AB688" t="s">
        <v>41</v>
      </c>
      <c r="AC688" t="s">
        <v>108</v>
      </c>
      <c r="AD688" s="30" t="s">
        <v>109</v>
      </c>
    </row>
    <row r="689" spans="1:30" x14ac:dyDescent="0.25">
      <c r="A689" s="200"/>
      <c r="B689" s="200"/>
      <c r="C689" s="200"/>
      <c r="D689" s="203"/>
      <c r="E689" t="s">
        <v>54</v>
      </c>
      <c r="F689" s="65" t="str">
        <f>IF(AND(B688=E689,C688=F687),A688,"")</f>
        <v/>
      </c>
      <c r="G689" s="65" t="str">
        <f>IF(AND(B688=E689,C688=G687),A688,"")</f>
        <v/>
      </c>
      <c r="H689" s="42" t="str">
        <f>IF(AND(B688=E689,C688=H687),A688,"")</f>
        <v/>
      </c>
      <c r="I689" s="42" t="str">
        <f>IF(AND(B688=E689,C688=I687),A688,"")</f>
        <v/>
      </c>
      <c r="J689" s="37" t="str">
        <f>IF(AND(B688=E689,C688=J687),A688,"")</f>
        <v/>
      </c>
      <c r="U689" s="200"/>
      <c r="V689" s="200"/>
      <c r="W689" s="200"/>
      <c r="X689" s="203"/>
      <c r="Y689" t="s">
        <v>55</v>
      </c>
      <c r="Z689" s="42" t="str">
        <f>IF(AND(V688=Y689,W688=Z688),U688,"")</f>
        <v/>
      </c>
      <c r="AA689" s="42" t="str">
        <f>IF(AND(V688=Y689,W688=AA688),U688,"")</f>
        <v/>
      </c>
      <c r="AB689" s="42" t="str">
        <f>IF(AND(V688=Y689,W688=AB688),U688,"")</f>
        <v/>
      </c>
      <c r="AC689" s="42" t="str">
        <f>IF(AND(V688=Y689,W688=AC688),U688,"")</f>
        <v/>
      </c>
      <c r="AD689" s="37" t="str">
        <f>IF(AND(V688=Y689,W688=AD688),U688,"")</f>
        <v/>
      </c>
    </row>
    <row r="690" spans="1:30" x14ac:dyDescent="0.25">
      <c r="A690" s="200"/>
      <c r="B690" s="200"/>
      <c r="C690" s="200"/>
      <c r="D690" s="204"/>
      <c r="E690" t="s">
        <v>53</v>
      </c>
      <c r="F690" s="65" t="str">
        <f>IF(AND(B688=E690,C688=F687),A688,"")</f>
        <v/>
      </c>
      <c r="G690" s="65" t="str">
        <f>IF(AND(B688=E690,C688=G687),A688,"")</f>
        <v/>
      </c>
      <c r="H690" s="65" t="str">
        <f>IF(AND(B688=E690,C688=H687),A688,"")</f>
        <v/>
      </c>
      <c r="I690" s="42" t="str">
        <f>IF(AND(B688=E690,C688=I687),A688,"")</f>
        <v/>
      </c>
      <c r="J690" s="37" t="str">
        <f>IF(AND(B688=E690,C688=J687),A688,"")</f>
        <v/>
      </c>
      <c r="U690" s="200"/>
      <c r="V690" s="200"/>
      <c r="W690" s="200"/>
      <c r="X690" s="204"/>
      <c r="Y690" t="s">
        <v>54</v>
      </c>
      <c r="Z690" s="65" t="str">
        <f>IF(AND(V688=Y690,W688=Z688),U688,"")</f>
        <v/>
      </c>
      <c r="AA690" s="65" t="str">
        <f>IF(AND(V688=Y690,W688=AA688),U688,"")</f>
        <v/>
      </c>
      <c r="AB690" s="42" t="str">
        <f>IF(AND(V688=Y690,W688=AB688),U688,"")</f>
        <v/>
      </c>
      <c r="AC690" s="42" t="str">
        <f>IF(AND(V688=Y690,W688=AC688),U688,"")</f>
        <v/>
      </c>
      <c r="AD690" s="37" t="str">
        <f>IF(AND(V688=Y690,W688=AD688),U688,"")</f>
        <v/>
      </c>
    </row>
    <row r="691" spans="1:30" x14ac:dyDescent="0.25">
      <c r="A691" s="66"/>
      <c r="B691" s="66"/>
      <c r="C691" s="66"/>
      <c r="D691" s="78"/>
      <c r="E691" t="s">
        <v>52</v>
      </c>
      <c r="F691" s="41" t="str">
        <f>IF(AND(B688=E691,C688=F687),A688,"")</f>
        <v/>
      </c>
      <c r="G691" s="65" t="str">
        <f>IF(AND(B688=E691,C688=G687),A688,"")</f>
        <v/>
      </c>
      <c r="H691" s="65" t="str">
        <f>IF(AND(B688=E691,C688=H687),A688,"")</f>
        <v/>
      </c>
      <c r="I691" s="42" t="str">
        <f>IF(AND(B688=E691,C688=I687),A688,"")</f>
        <v/>
      </c>
      <c r="J691" s="37" t="str">
        <f>IF(AND(B688=E691,C688=J687),A688,"")</f>
        <v/>
      </c>
      <c r="U691" s="66"/>
      <c r="V691" s="66"/>
      <c r="W691" s="66"/>
      <c r="X691" s="78"/>
      <c r="Y691" t="s">
        <v>53</v>
      </c>
      <c r="Z691" s="65" t="str">
        <f>IF(AND(V688=Y691,W688=Z688),U688,"")</f>
        <v/>
      </c>
      <c r="AA691" s="65" t="str">
        <f>IF(AND(V688=Y691,W688=AA688),U688,"")</f>
        <v/>
      </c>
      <c r="AB691" s="65" t="str">
        <f>IF(AND(V688=Y691,W688=AB688),U688,"")</f>
        <v/>
      </c>
      <c r="AC691" s="42" t="str">
        <f>IF(AND(V688=Y691,W688=AC688),U688,"")</f>
        <v/>
      </c>
      <c r="AD691" s="37" t="str">
        <f>IF(AND(V688=Y691,W688=AD688),U688,"")</f>
        <v/>
      </c>
    </row>
    <row r="692" spans="1:30" x14ac:dyDescent="0.25">
      <c r="A692" s="66"/>
      <c r="B692" s="66"/>
      <c r="C692" s="66"/>
      <c r="D692" s="78"/>
      <c r="E692" t="s">
        <v>51</v>
      </c>
      <c r="F692" s="41" t="str">
        <f>IF(AND(B688=E692,C688=F687),A688,"")</f>
        <v/>
      </c>
      <c r="G692" s="41" t="str">
        <f>IF(AND(B688=E692,C688=G687),A688,"")</f>
        <v/>
      </c>
      <c r="H692" s="65" t="str">
        <f>IF(AND(B688=E692,C688=H687),A688,"")</f>
        <v/>
      </c>
      <c r="I692" s="42" t="str">
        <f>IF(AND(B688=E692,C688=I687),A688,"")</f>
        <v/>
      </c>
      <c r="J692" s="37" t="str">
        <f>IF(AND(B688=E692,C688=J687),A688,"")</f>
        <v/>
      </c>
      <c r="U692" s="66"/>
      <c r="V692" s="66"/>
      <c r="W692" s="66"/>
      <c r="X692" s="78"/>
      <c r="Y692" t="s">
        <v>52</v>
      </c>
      <c r="Z692" s="41" t="str">
        <f>IF(AND(V688=Y692,W688=Z688),U688,"")</f>
        <v/>
      </c>
      <c r="AA692" s="65" t="str">
        <f>IF(AND(V688=Y692,W688=AA$382),U688,"")</f>
        <v/>
      </c>
      <c r="AB692" s="65" t="str">
        <f>IF(AND(V688=Y692,W688=AB688),U688,"")</f>
        <v/>
      </c>
      <c r="AC692" s="42" t="str">
        <f>IF(AND(V688=Y692,W688=AC688),U688,"")</f>
        <v/>
      </c>
      <c r="AD692" s="37" t="str">
        <f>IF(AND(V688=Y692,W688=AD688),U688,"")</f>
        <v/>
      </c>
    </row>
    <row r="693" spans="1:30" x14ac:dyDescent="0.25">
      <c r="A693" s="66"/>
      <c r="B693" s="66"/>
      <c r="C693" s="66"/>
      <c r="D693" s="78"/>
      <c r="F693" t="s">
        <v>107</v>
      </c>
      <c r="G693" t="s">
        <v>106</v>
      </c>
      <c r="H693" t="s">
        <v>41</v>
      </c>
      <c r="I693" t="s">
        <v>108</v>
      </c>
      <c r="J693" s="30" t="s">
        <v>109</v>
      </c>
      <c r="U693" s="66"/>
      <c r="V693" s="66"/>
      <c r="W693" s="66"/>
      <c r="X693" s="78"/>
      <c r="Y693" t="s">
        <v>51</v>
      </c>
      <c r="Z693" s="41" t="str">
        <f>IF(AND(V688=Y693,W688=Z688),U688,"")</f>
        <v/>
      </c>
      <c r="AA693" s="41" t="str">
        <f>IF(AND(V688=Y693,W688=AA688),U688,"")</f>
        <v/>
      </c>
      <c r="AB693" s="65" t="str">
        <f>IF(AND(V688=Y693,W688=AB688),U688,"")</f>
        <v/>
      </c>
      <c r="AC693" s="42" t="str">
        <f>IF(AND(V688=Y693,W688=AC688),U688,"")</f>
        <v/>
      </c>
      <c r="AD693" s="37" t="str">
        <f>IF(AND(V688=Y693,W688=AD688),U688,"")</f>
        <v/>
      </c>
    </row>
    <row r="694" spans="1:30" x14ac:dyDescent="0.25">
      <c r="A694" s="66"/>
      <c r="B694" s="66"/>
      <c r="C694" s="66"/>
      <c r="D694" s="78"/>
      <c r="U694" s="66"/>
      <c r="V694" s="66"/>
      <c r="W694" s="66"/>
      <c r="X694" s="78"/>
      <c r="Z694" t="s">
        <v>107</v>
      </c>
      <c r="AA694" t="s">
        <v>106</v>
      </c>
      <c r="AB694" t="s">
        <v>41</v>
      </c>
      <c r="AC694" t="s">
        <v>108</v>
      </c>
      <c r="AD694" s="30" t="s">
        <v>109</v>
      </c>
    </row>
    <row r="695" spans="1:30" x14ac:dyDescent="0.25">
      <c r="A695" s="66"/>
      <c r="B695" s="66"/>
      <c r="C695" s="66"/>
      <c r="D695" s="78"/>
      <c r="U695" s="66"/>
      <c r="V695" s="66"/>
      <c r="W695" s="66"/>
      <c r="X695" s="78"/>
      <c r="AD695" s="30"/>
    </row>
    <row r="696" spans="1:30" x14ac:dyDescent="0.25">
      <c r="A696" s="66"/>
      <c r="B696" s="66"/>
      <c r="C696" s="66"/>
      <c r="D696" s="78"/>
      <c r="F696" t="s">
        <v>107</v>
      </c>
      <c r="G696" t="s">
        <v>106</v>
      </c>
      <c r="H696" t="s">
        <v>41</v>
      </c>
      <c r="I696" t="s">
        <v>108</v>
      </c>
      <c r="J696" s="30" t="s">
        <v>109</v>
      </c>
      <c r="U696" s="66"/>
      <c r="V696" s="66"/>
      <c r="W696" s="66"/>
      <c r="X696" s="78"/>
      <c r="Z696" s="30"/>
    </row>
    <row r="697" spans="1:30" x14ac:dyDescent="0.25">
      <c r="A697" s="200">
        <f>A209</f>
        <v>0</v>
      </c>
      <c r="B697" s="201" t="str">
        <f>B209</f>
        <v/>
      </c>
      <c r="C697" s="201" t="str">
        <f>C209</f>
        <v/>
      </c>
      <c r="D697" s="202" t="e">
        <f>D209</f>
        <v>#N/A</v>
      </c>
      <c r="E697" t="s">
        <v>55</v>
      </c>
      <c r="F697" s="42" t="str">
        <f>IF(AND(B697=E697,C697=F696),A697,"")</f>
        <v/>
      </c>
      <c r="G697" s="42" t="str">
        <f>IF(AND(B697=E697,C697=G696),A697,"")</f>
        <v/>
      </c>
      <c r="H697" s="42" t="str">
        <f>IF(AND(B697=E697,C697=H696),A697,"")</f>
        <v/>
      </c>
      <c r="I697" s="42" t="str">
        <f>IF(AND(B697=E697,C697=I696),A697,"")</f>
        <v/>
      </c>
      <c r="J697" s="37" t="str">
        <f>IF(AND(B697=E697,C697=J696),A697,"")</f>
        <v/>
      </c>
      <c r="U697" s="200">
        <f>U209</f>
        <v>0</v>
      </c>
      <c r="V697" s="201" t="str">
        <f>V209</f>
        <v/>
      </c>
      <c r="W697" s="205" t="str">
        <f>W209</f>
        <v/>
      </c>
      <c r="X697" s="202" t="e">
        <f>X209</f>
        <v>#N/A</v>
      </c>
      <c r="Z697" t="s">
        <v>107</v>
      </c>
      <c r="AA697" t="s">
        <v>106</v>
      </c>
      <c r="AB697" t="s">
        <v>41</v>
      </c>
      <c r="AC697" t="s">
        <v>108</v>
      </c>
      <c r="AD697" s="30" t="s">
        <v>109</v>
      </c>
    </row>
    <row r="698" spans="1:30" x14ac:dyDescent="0.25">
      <c r="A698" s="200"/>
      <c r="B698" s="200"/>
      <c r="C698" s="200"/>
      <c r="D698" s="203"/>
      <c r="E698" t="s">
        <v>54</v>
      </c>
      <c r="F698" s="65" t="str">
        <f>IF(AND(B697=E698,C697=F696),A697,"")</f>
        <v/>
      </c>
      <c r="G698" s="65" t="str">
        <f>IF(AND(B697=E698,C697=G696),A697,"")</f>
        <v/>
      </c>
      <c r="H698" s="42" t="str">
        <f>IF(AND(B697=E698,C697=H696),A697,"")</f>
        <v/>
      </c>
      <c r="I698" s="42" t="str">
        <f>IF(AND(B697=E698,C697=I696),A697,"")</f>
        <v/>
      </c>
      <c r="J698" s="37" t="str">
        <f>IF(AND(B697=E698,C697=J696),A697,"")</f>
        <v/>
      </c>
      <c r="U698" s="200"/>
      <c r="V698" s="200"/>
      <c r="W698" s="200"/>
      <c r="X698" s="203"/>
      <c r="Y698" t="s">
        <v>55</v>
      </c>
      <c r="Z698" s="42" t="str">
        <f>IF(AND(V697=Y698,W697=Z697),U697,"")</f>
        <v/>
      </c>
      <c r="AA698" s="42" t="str">
        <f>IF(AND(V697=Y698,W697=AA697),U697,"")</f>
        <v/>
      </c>
      <c r="AB698" s="42" t="str">
        <f>IF(AND(V697=Y698,W697=AB697),U697,"")</f>
        <v/>
      </c>
      <c r="AC698" s="42" t="str">
        <f>IF(AND(V697=Y698,W697=AC697),U697,"")</f>
        <v/>
      </c>
      <c r="AD698" s="37" t="str">
        <f>IF(AND(V697=Y698,W697=AD697),U697,"")</f>
        <v/>
      </c>
    </row>
    <row r="699" spans="1:30" x14ac:dyDescent="0.25">
      <c r="A699" s="200"/>
      <c r="B699" s="200"/>
      <c r="C699" s="200"/>
      <c r="D699" s="204"/>
      <c r="E699" t="s">
        <v>53</v>
      </c>
      <c r="F699" s="65" t="str">
        <f>IF(AND(B697=E699,C697=F696),A697,"")</f>
        <v/>
      </c>
      <c r="G699" s="65" t="str">
        <f>IF(AND(B697=E699,C697=G696),A697,"")</f>
        <v/>
      </c>
      <c r="H699" s="65" t="str">
        <f>IF(AND(B697=E699,C697=H696),A697,"")</f>
        <v/>
      </c>
      <c r="I699" s="42" t="str">
        <f>IF(AND(B697=E699,C697=I696),A697,"")</f>
        <v/>
      </c>
      <c r="J699" s="37" t="str">
        <f>IF(AND(B697=E699,C697=J696),A697,"")</f>
        <v/>
      </c>
      <c r="U699" s="200"/>
      <c r="V699" s="200"/>
      <c r="W699" s="200"/>
      <c r="X699" s="204"/>
      <c r="Y699" t="s">
        <v>54</v>
      </c>
      <c r="Z699" s="65" t="str">
        <f>IF(AND(V697=Y699,W697=Z697),U697,"")</f>
        <v/>
      </c>
      <c r="AA699" s="65" t="str">
        <f>IF(AND(V697=Y699,W697=AA697),U697,"")</f>
        <v/>
      </c>
      <c r="AB699" s="42" t="str">
        <f>IF(AND(V697=Y699,W697=AB697),U697,"")</f>
        <v/>
      </c>
      <c r="AC699" s="42" t="str">
        <f>IF(AND(V697=Y699,W697=AC697),U697,"")</f>
        <v/>
      </c>
      <c r="AD699" s="37" t="str">
        <f>IF(AND(V697=Y699,W697=AD697),U697,"")</f>
        <v/>
      </c>
    </row>
    <row r="700" spans="1:30" x14ac:dyDescent="0.25">
      <c r="A700" s="66"/>
      <c r="B700" s="66"/>
      <c r="C700" s="66"/>
      <c r="D700" s="78"/>
      <c r="E700" t="s">
        <v>52</v>
      </c>
      <c r="F700" s="41" t="str">
        <f>IF(AND(B697=E700,C697=F696),A697,"")</f>
        <v/>
      </c>
      <c r="G700" s="65" t="str">
        <f>IF(AND(B697=E700,C697=G696),A697,"")</f>
        <v/>
      </c>
      <c r="H700" s="65" t="str">
        <f>IF(AND(B697=E700,C697=H696),A697,"")</f>
        <v/>
      </c>
      <c r="I700" s="42" t="str">
        <f>IF(AND(B697=E700,C697=I696),A697,"")</f>
        <v/>
      </c>
      <c r="J700" s="37" t="str">
        <f>IF(AND(B697=E700,C697=J696),A697,"")</f>
        <v/>
      </c>
      <c r="U700" s="66"/>
      <c r="V700" s="66"/>
      <c r="W700" s="66"/>
      <c r="X700" s="78"/>
      <c r="Y700" t="s">
        <v>53</v>
      </c>
      <c r="Z700" s="65" t="str">
        <f>IF(AND(V697=Y700,W697=Z697),U697,"")</f>
        <v/>
      </c>
      <c r="AA700" s="65" t="str">
        <f>IF(AND(V697=Y700,W697=AA697),U697,"")</f>
        <v/>
      </c>
      <c r="AB700" s="65" t="str">
        <f>IF(AND(V697=Y700,W697=AB697),U697,"")</f>
        <v/>
      </c>
      <c r="AC700" s="42" t="str">
        <f>IF(AND(V697=Y700,W697=AC697),U697,"")</f>
        <v/>
      </c>
      <c r="AD700" s="37" t="str">
        <f>IF(AND(V697=Y700,W697=AD697),U697,"")</f>
        <v/>
      </c>
    </row>
    <row r="701" spans="1:30" x14ac:dyDescent="0.25">
      <c r="A701" s="66"/>
      <c r="B701" s="66"/>
      <c r="C701" s="66"/>
      <c r="D701" s="78"/>
      <c r="E701" t="s">
        <v>51</v>
      </c>
      <c r="F701" s="41" t="str">
        <f>IF(AND(B697=E701,C697=F696),A697,"")</f>
        <v/>
      </c>
      <c r="G701" s="41" t="str">
        <f>IF(AND(B697=E701,C697=G696),A697,"")</f>
        <v/>
      </c>
      <c r="H701" s="65" t="str">
        <f>IF(AND(B697=E701,C697=H696),A697,"")</f>
        <v/>
      </c>
      <c r="I701" s="42" t="str">
        <f>IF(AND(B697=E701,C697=I696),A697,"")</f>
        <v/>
      </c>
      <c r="J701" s="37" t="str">
        <f>IF(AND(B697=E701,C697=J696),A697,"")</f>
        <v/>
      </c>
      <c r="U701" s="66"/>
      <c r="V701" s="66"/>
      <c r="W701" s="66"/>
      <c r="X701" s="78"/>
      <c r="Y701" t="s">
        <v>52</v>
      </c>
      <c r="Z701" s="41" t="str">
        <f>IF(AND(V697=Y701,W697=Z697),U697,"")</f>
        <v/>
      </c>
      <c r="AA701" s="65" t="str">
        <f>IF(AND(V697=Y701,W697=AA$382),U697,"")</f>
        <v/>
      </c>
      <c r="AB701" s="65" t="str">
        <f>IF(AND(V697=Y701,W697=AB697),U697,"")</f>
        <v/>
      </c>
      <c r="AC701" s="42" t="str">
        <f>IF(AND(V697=Y701,W697=AC697),U697,"")</f>
        <v/>
      </c>
      <c r="AD701" s="37" t="str">
        <f>IF(AND(V697=Y701,W697=AD697),U697,"")</f>
        <v/>
      </c>
    </row>
    <row r="702" spans="1:30" x14ac:dyDescent="0.25">
      <c r="A702" s="66"/>
      <c r="B702" s="66"/>
      <c r="C702" s="66"/>
      <c r="D702" s="78"/>
      <c r="F702" t="s">
        <v>107</v>
      </c>
      <c r="G702" t="s">
        <v>106</v>
      </c>
      <c r="H702" t="s">
        <v>41</v>
      </c>
      <c r="I702" t="s">
        <v>108</v>
      </c>
      <c r="J702" s="30" t="s">
        <v>109</v>
      </c>
      <c r="U702" s="66"/>
      <c r="V702" s="66"/>
      <c r="W702" s="66"/>
      <c r="X702" s="78"/>
      <c r="Y702" t="s">
        <v>51</v>
      </c>
      <c r="Z702" s="41" t="str">
        <f>IF(AND(V697=Y702,W697=Z697),U697,"")</f>
        <v/>
      </c>
      <c r="AA702" s="41" t="str">
        <f>IF(AND(V697=Y702,W697=AA697),U697,"")</f>
        <v/>
      </c>
      <c r="AB702" s="65" t="str">
        <f>IF(AND(V697=Y702,W697=AB697),U697,"")</f>
        <v/>
      </c>
      <c r="AC702" s="42" t="str">
        <f>IF(AND(V697=Y702,W697=AC697),U697,"")</f>
        <v/>
      </c>
      <c r="AD702" s="37" t="str">
        <f>IF(AND(V697=Y702,W697=AD697),U697,"")</f>
        <v/>
      </c>
    </row>
    <row r="703" spans="1:30" x14ac:dyDescent="0.25">
      <c r="A703" s="66"/>
      <c r="B703" s="66"/>
      <c r="C703" s="66"/>
      <c r="D703" s="78"/>
      <c r="U703" s="66"/>
      <c r="V703" s="66"/>
      <c r="W703" s="66"/>
      <c r="X703" s="78"/>
      <c r="Z703" t="s">
        <v>107</v>
      </c>
      <c r="AA703" t="s">
        <v>106</v>
      </c>
      <c r="AB703" t="s">
        <v>41</v>
      </c>
      <c r="AC703" t="s">
        <v>108</v>
      </c>
      <c r="AD703" s="30" t="s">
        <v>109</v>
      </c>
    </row>
    <row r="704" spans="1:30" x14ac:dyDescent="0.25">
      <c r="A704" s="66"/>
      <c r="B704" s="66"/>
      <c r="C704" s="66"/>
      <c r="D704" s="78"/>
      <c r="U704" s="66"/>
      <c r="V704" s="66"/>
      <c r="W704" s="66"/>
      <c r="X704" s="78"/>
      <c r="AD704" s="30"/>
    </row>
    <row r="705" spans="1:30" x14ac:dyDescent="0.25">
      <c r="A705" s="66"/>
      <c r="B705" s="66"/>
      <c r="C705" s="66"/>
      <c r="D705" s="78"/>
      <c r="F705" t="s">
        <v>107</v>
      </c>
      <c r="G705" t="s">
        <v>106</v>
      </c>
      <c r="H705" t="s">
        <v>41</v>
      </c>
      <c r="I705" t="s">
        <v>108</v>
      </c>
      <c r="J705" s="30" t="s">
        <v>109</v>
      </c>
      <c r="U705" s="66"/>
      <c r="V705" s="66"/>
      <c r="W705" s="66"/>
      <c r="X705" s="78"/>
      <c r="Z705" s="30"/>
    </row>
    <row r="706" spans="1:30" x14ac:dyDescent="0.25">
      <c r="A706" s="200">
        <f>A212</f>
        <v>0</v>
      </c>
      <c r="B706" s="201" t="str">
        <f>B212</f>
        <v/>
      </c>
      <c r="C706" s="201" t="str">
        <f>C212</f>
        <v/>
      </c>
      <c r="D706" s="202" t="e">
        <f>D212</f>
        <v>#N/A</v>
      </c>
      <c r="E706" t="s">
        <v>55</v>
      </c>
      <c r="F706" s="42" t="str">
        <f>IF(AND(B706=E706,C706=F705),A706,"")</f>
        <v/>
      </c>
      <c r="G706" s="42" t="str">
        <f>IF(AND(B706=E706,C706=G705),A706,"")</f>
        <v/>
      </c>
      <c r="H706" s="42" t="str">
        <f>IF(AND(B706=E706,C706=H705),A706,"")</f>
        <v/>
      </c>
      <c r="I706" s="42" t="str">
        <f>IF(AND(B706=E706,C706=I705),A706,"")</f>
        <v/>
      </c>
      <c r="J706" s="37" t="str">
        <f>IF(AND(B706=E706,C706=J705),A706,"")</f>
        <v/>
      </c>
      <c r="U706" s="200">
        <f>U212</f>
        <v>0</v>
      </c>
      <c r="V706" s="201" t="str">
        <f>V212</f>
        <v/>
      </c>
      <c r="W706" s="205" t="str">
        <f>W212</f>
        <v/>
      </c>
      <c r="X706" s="202" t="e">
        <f>X212</f>
        <v>#N/A</v>
      </c>
      <c r="Z706" t="s">
        <v>107</v>
      </c>
      <c r="AA706" t="s">
        <v>106</v>
      </c>
      <c r="AB706" t="s">
        <v>41</v>
      </c>
      <c r="AC706" t="s">
        <v>108</v>
      </c>
      <c r="AD706" s="30" t="s">
        <v>109</v>
      </c>
    </row>
    <row r="707" spans="1:30" x14ac:dyDescent="0.25">
      <c r="A707" s="200"/>
      <c r="B707" s="200"/>
      <c r="C707" s="200"/>
      <c r="D707" s="203"/>
      <c r="E707" t="s">
        <v>54</v>
      </c>
      <c r="F707" s="65" t="str">
        <f>IF(AND(B706=E707,C706=F705),A706,"")</f>
        <v/>
      </c>
      <c r="G707" s="65" t="str">
        <f>IF(AND(B706=E707,C706=G705),A706,"")</f>
        <v/>
      </c>
      <c r="H707" s="42" t="str">
        <f>IF(AND(B706=E707,C706=H705),A706,"")</f>
        <v/>
      </c>
      <c r="I707" s="42" t="str">
        <f>IF(AND(B706=E707,C706=I705),A706,"")</f>
        <v/>
      </c>
      <c r="J707" s="37" t="str">
        <f>IF(AND(B706=E707,C706=J705),A706,"")</f>
        <v/>
      </c>
      <c r="U707" s="200"/>
      <c r="V707" s="200"/>
      <c r="W707" s="200"/>
      <c r="X707" s="203"/>
      <c r="Y707" t="s">
        <v>55</v>
      </c>
      <c r="Z707" s="42" t="str">
        <f>IF(AND(V706=Y707,W706=Z706),U706,"")</f>
        <v/>
      </c>
      <c r="AA707" s="42" t="str">
        <f>IF(AND(V706=Y707,W706=AA706),U706,"")</f>
        <v/>
      </c>
      <c r="AB707" s="42" t="str">
        <f>IF(AND(V706=Y707,W706=AB706),U706,"")</f>
        <v/>
      </c>
      <c r="AC707" s="42" t="str">
        <f>IF(AND(V706=Y707,W706=AC706),U706,"")</f>
        <v/>
      </c>
      <c r="AD707" s="37" t="str">
        <f>IF(AND(V706=Y707,W706=AD706),U706,"")</f>
        <v/>
      </c>
    </row>
    <row r="708" spans="1:30" x14ac:dyDescent="0.25">
      <c r="A708" s="200"/>
      <c r="B708" s="200"/>
      <c r="C708" s="200"/>
      <c r="D708" s="204"/>
      <c r="E708" t="s">
        <v>53</v>
      </c>
      <c r="F708" s="65" t="str">
        <f>IF(AND(B706=E708,C706=F705),A706,"")</f>
        <v/>
      </c>
      <c r="G708" s="65" t="str">
        <f>IF(AND(B706=E708,C706=G705),A706,"")</f>
        <v/>
      </c>
      <c r="H708" s="65" t="str">
        <f>IF(AND(B706=E708,C706=H705),A706,"")</f>
        <v/>
      </c>
      <c r="I708" s="42" t="str">
        <f>IF(AND(B706=E708,C706=I705),A706,"")</f>
        <v/>
      </c>
      <c r="J708" s="37" t="str">
        <f>IF(AND(B706=E708,C706=J705),A706,"")</f>
        <v/>
      </c>
      <c r="U708" s="200"/>
      <c r="V708" s="200"/>
      <c r="W708" s="200"/>
      <c r="X708" s="204"/>
      <c r="Y708" t="s">
        <v>54</v>
      </c>
      <c r="Z708" s="65" t="str">
        <f>IF(AND(V706=Y708,W706=Z706),U706,"")</f>
        <v/>
      </c>
      <c r="AA708" s="65" t="str">
        <f>IF(AND(V706=Y708,W706=AA706),U706,"")</f>
        <v/>
      </c>
      <c r="AB708" s="42" t="str">
        <f>IF(AND(V706=Y708,W706=AB706),U706,"")</f>
        <v/>
      </c>
      <c r="AC708" s="42" t="str">
        <f>IF(AND(V706=Y708,W706=AC706),U706,"")</f>
        <v/>
      </c>
      <c r="AD708" s="37" t="str">
        <f>IF(AND(V706=Y708,W706=AD706),U706,"")</f>
        <v/>
      </c>
    </row>
    <row r="709" spans="1:30" x14ac:dyDescent="0.25">
      <c r="A709" s="66"/>
      <c r="B709" s="66"/>
      <c r="C709" s="66"/>
      <c r="D709" s="78"/>
      <c r="E709" t="s">
        <v>52</v>
      </c>
      <c r="F709" s="41" t="str">
        <f>IF(AND(B706=E709,C706=F705),A706,"")</f>
        <v/>
      </c>
      <c r="G709" s="65" t="str">
        <f>IF(AND(B706=E709,C706=G705),A706,"")</f>
        <v/>
      </c>
      <c r="H709" s="65" t="str">
        <f>IF(AND(B706=E709,C706=H705),A706,"")</f>
        <v/>
      </c>
      <c r="I709" s="42" t="str">
        <f>IF(AND(B706=E709,C706=I705),A706,"")</f>
        <v/>
      </c>
      <c r="J709" s="37" t="str">
        <f>IF(AND(B706=E709,C706=J705),A706,"")</f>
        <v/>
      </c>
      <c r="U709" s="66"/>
      <c r="V709" s="66"/>
      <c r="W709" s="66"/>
      <c r="X709" s="78"/>
      <c r="Y709" t="s">
        <v>53</v>
      </c>
      <c r="Z709" s="65" t="str">
        <f>IF(AND(V706=Y709,W706=Z706),U706,"")</f>
        <v/>
      </c>
      <c r="AA709" s="65" t="str">
        <f>IF(AND(V706=Y709,W706=AA706),U706,"")</f>
        <v/>
      </c>
      <c r="AB709" s="65" t="str">
        <f>IF(AND(V706=Y709,W706=AB706),U706,"")</f>
        <v/>
      </c>
      <c r="AC709" s="42" t="str">
        <f>IF(AND(V706=Y709,W706=AC706),U706,"")</f>
        <v/>
      </c>
      <c r="AD709" s="37" t="str">
        <f>IF(AND(V706=Y709,W706=AD706),U706,"")</f>
        <v/>
      </c>
    </row>
    <row r="710" spans="1:30" x14ac:dyDescent="0.25">
      <c r="A710" s="66"/>
      <c r="B710" s="66"/>
      <c r="C710" s="66"/>
      <c r="D710" s="78"/>
      <c r="E710" t="s">
        <v>51</v>
      </c>
      <c r="F710" s="41" t="str">
        <f>IF(AND(B706=E710,C706=F705),A706,"")</f>
        <v/>
      </c>
      <c r="G710" s="41" t="str">
        <f>IF(AND(B706=E710,C706=G705),A706,"")</f>
        <v/>
      </c>
      <c r="H710" s="65" t="str">
        <f>IF(AND(B706=E710,C706=H705),A706,"")</f>
        <v/>
      </c>
      <c r="I710" s="42" t="str">
        <f>IF(AND(B706=E710,C706=I705),A706,"")</f>
        <v/>
      </c>
      <c r="J710" s="37" t="str">
        <f>IF(AND(B706=E710,C706=J705),A706,"")</f>
        <v/>
      </c>
      <c r="U710" s="66"/>
      <c r="V710" s="66"/>
      <c r="W710" s="66"/>
      <c r="X710" s="78"/>
      <c r="Y710" t="s">
        <v>52</v>
      </c>
      <c r="Z710" s="41" t="str">
        <f>IF(AND(V706=Y710,W706=Z706),U706,"")</f>
        <v/>
      </c>
      <c r="AA710" s="65" t="str">
        <f>IF(AND(V706=Y710,W706=AA$382),U706,"")</f>
        <v/>
      </c>
      <c r="AB710" s="65" t="str">
        <f>IF(AND(V706=Y710,W706=AB706),U706,"")</f>
        <v/>
      </c>
      <c r="AC710" s="42" t="str">
        <f>IF(AND(V706=Y710,W706=AC706),U706,"")</f>
        <v/>
      </c>
      <c r="AD710" s="37" t="str">
        <f>IF(AND(V706=Y710,W706=AD706),U706,"")</f>
        <v/>
      </c>
    </row>
    <row r="711" spans="1:30" x14ac:dyDescent="0.25">
      <c r="A711" s="66"/>
      <c r="B711" s="66"/>
      <c r="C711" s="66"/>
      <c r="D711" s="78"/>
      <c r="F711" t="s">
        <v>107</v>
      </c>
      <c r="G711" t="s">
        <v>106</v>
      </c>
      <c r="H711" t="s">
        <v>41</v>
      </c>
      <c r="I711" t="s">
        <v>108</v>
      </c>
      <c r="J711" s="30" t="s">
        <v>109</v>
      </c>
      <c r="U711" s="66"/>
      <c r="V711" s="66"/>
      <c r="W711" s="66"/>
      <c r="X711" s="78"/>
      <c r="Y711" t="s">
        <v>51</v>
      </c>
      <c r="Z711" s="41" t="str">
        <f>IF(AND(V706=Y711,W706=Z706),U706,"")</f>
        <v/>
      </c>
      <c r="AA711" s="41" t="str">
        <f>IF(AND(V706=Y711,W706=AA706),U706,"")</f>
        <v/>
      </c>
      <c r="AB711" s="65" t="str">
        <f>IF(AND(V706=Y711,W706=AB706),U706,"")</f>
        <v/>
      </c>
      <c r="AC711" s="42" t="str">
        <f>IF(AND(V706=Y711,W706=AC706),U706,"")</f>
        <v/>
      </c>
      <c r="AD711" s="37" t="str">
        <f>IF(AND(V706=Y711,W706=AD706),U706,"")</f>
        <v/>
      </c>
    </row>
    <row r="712" spans="1:30" x14ac:dyDescent="0.25">
      <c r="A712" s="66"/>
      <c r="B712" s="66"/>
      <c r="C712" s="66"/>
      <c r="D712" s="78"/>
      <c r="U712" s="66"/>
      <c r="V712" s="66"/>
      <c r="W712" s="66"/>
      <c r="X712" s="78"/>
      <c r="Z712" t="s">
        <v>107</v>
      </c>
      <c r="AA712" t="s">
        <v>106</v>
      </c>
      <c r="AB712" t="s">
        <v>41</v>
      </c>
      <c r="AC712" t="s">
        <v>108</v>
      </c>
      <c r="AD712" s="30" t="s">
        <v>109</v>
      </c>
    </row>
    <row r="713" spans="1:30" x14ac:dyDescent="0.25">
      <c r="A713" s="66"/>
      <c r="B713" s="66"/>
      <c r="C713" s="66"/>
      <c r="D713" s="78"/>
      <c r="U713" s="66"/>
      <c r="V713" s="66"/>
      <c r="W713" s="66"/>
      <c r="X713" s="78"/>
      <c r="AD713" s="30"/>
    </row>
    <row r="714" spans="1:30" x14ac:dyDescent="0.25">
      <c r="A714" s="66"/>
      <c r="B714" s="66"/>
      <c r="C714" s="66"/>
      <c r="D714" s="78"/>
      <c r="F714" t="s">
        <v>107</v>
      </c>
      <c r="G714" t="s">
        <v>106</v>
      </c>
      <c r="H714" t="s">
        <v>41</v>
      </c>
      <c r="I714" t="s">
        <v>108</v>
      </c>
      <c r="J714" s="30" t="s">
        <v>109</v>
      </c>
      <c r="U714" s="66"/>
      <c r="V714" s="66"/>
      <c r="W714" s="66"/>
      <c r="X714" s="78"/>
      <c r="Z714" s="30"/>
    </row>
    <row r="715" spans="1:30" x14ac:dyDescent="0.25">
      <c r="A715" s="200"/>
      <c r="B715" s="201"/>
      <c r="C715" s="201"/>
      <c r="D715" s="202"/>
      <c r="E715" t="s">
        <v>55</v>
      </c>
      <c r="F715" s="42" t="str">
        <f>IF(AND(B715=E715,C715=F714),A715,"")</f>
        <v/>
      </c>
      <c r="G715" s="42" t="str">
        <f>IF(AND(B715=E715,C715=G714),A715,"")</f>
        <v/>
      </c>
      <c r="H715" s="42" t="str">
        <f>IF(AND(B715=E715,C715=H714),A715,"")</f>
        <v/>
      </c>
      <c r="I715" s="42" t="str">
        <f>IF(AND(B715=E715,C715=I714),A715,"")</f>
        <v/>
      </c>
      <c r="J715" s="37" t="str">
        <f>IF(AND(B715=E715,C715=J714),A715,"")</f>
        <v/>
      </c>
      <c r="U715" s="200"/>
      <c r="V715" s="201"/>
      <c r="W715" s="205"/>
      <c r="X715" s="202"/>
      <c r="Z715" t="s">
        <v>107</v>
      </c>
      <c r="AA715" t="s">
        <v>106</v>
      </c>
      <c r="AB715" t="s">
        <v>41</v>
      </c>
      <c r="AC715" t="s">
        <v>108</v>
      </c>
      <c r="AD715" s="30" t="s">
        <v>109</v>
      </c>
    </row>
    <row r="716" spans="1:30" x14ac:dyDescent="0.25">
      <c r="A716" s="200"/>
      <c r="B716" s="200"/>
      <c r="C716" s="200"/>
      <c r="D716" s="203"/>
      <c r="E716" t="s">
        <v>54</v>
      </c>
      <c r="F716" s="65" t="str">
        <f>IF(AND(B715=E716,C715=F714),A715,"")</f>
        <v/>
      </c>
      <c r="G716" s="65" t="str">
        <f>IF(AND(B715=E716,C715=G714),A715,"")</f>
        <v/>
      </c>
      <c r="H716" s="42" t="str">
        <f>IF(AND(B715=E716,C715=H714),A715,"")</f>
        <v/>
      </c>
      <c r="I716" s="42" t="str">
        <f>IF(AND(B715=E716,C715=I714),A715,"")</f>
        <v/>
      </c>
      <c r="J716" s="37" t="str">
        <f>IF(AND(B715=E716,C715=J714),A715,"")</f>
        <v/>
      </c>
      <c r="U716" s="200"/>
      <c r="V716" s="200"/>
      <c r="W716" s="200"/>
      <c r="X716" s="203"/>
      <c r="Y716" t="s">
        <v>55</v>
      </c>
      <c r="Z716" s="42" t="str">
        <f>IF(AND(V715=Y716,W715=Z715),U715,"")</f>
        <v/>
      </c>
      <c r="AA716" s="42" t="str">
        <f>IF(AND(V715=Y716,W715=AA715),U715,"")</f>
        <v/>
      </c>
      <c r="AB716" s="42" t="str">
        <f>IF(AND(V715=Y716,W715=AB715),U715,"")</f>
        <v/>
      </c>
      <c r="AC716" s="42" t="str">
        <f>IF(AND(V715=Y716,W715=AC715),U715,"")</f>
        <v/>
      </c>
      <c r="AD716" s="37" t="str">
        <f>IF(AND(V715=Y716,W715=AD715),U715,"")</f>
        <v/>
      </c>
    </row>
    <row r="717" spans="1:30" x14ac:dyDescent="0.25">
      <c r="A717" s="200"/>
      <c r="B717" s="200"/>
      <c r="C717" s="200"/>
      <c r="D717" s="204"/>
      <c r="E717" t="s">
        <v>53</v>
      </c>
      <c r="F717" s="65" t="str">
        <f>IF(AND(B715=E717,C715=F714),A715,"")</f>
        <v/>
      </c>
      <c r="G717" s="65" t="str">
        <f>IF(AND(B715=E717,C715=G714),A715,"")</f>
        <v/>
      </c>
      <c r="H717" s="65" t="str">
        <f>IF(AND(B715=E717,C715=H714),A715,"")</f>
        <v/>
      </c>
      <c r="I717" s="42" t="str">
        <f>IF(AND(B715=E717,C715=I714),A715,"")</f>
        <v/>
      </c>
      <c r="J717" s="37" t="str">
        <f>IF(AND(B715=E717,C715=J714),A715,"")</f>
        <v/>
      </c>
      <c r="U717" s="200"/>
      <c r="V717" s="200"/>
      <c r="W717" s="200"/>
      <c r="X717" s="204"/>
      <c r="Y717" t="s">
        <v>54</v>
      </c>
      <c r="Z717" s="65" t="str">
        <f>IF(AND(V715=Y717,W715=Z715),U715,"")</f>
        <v/>
      </c>
      <c r="AA717" s="65" t="str">
        <f>IF(AND(V715=Y717,W715=AA715),U715,"")</f>
        <v/>
      </c>
      <c r="AB717" s="42" t="str">
        <f>IF(AND(V715=Y717,W715=AB715),U715,"")</f>
        <v/>
      </c>
      <c r="AC717" s="42" t="str">
        <f>IF(AND(V715=Y717,W715=AC715),U715,"")</f>
        <v/>
      </c>
      <c r="AD717" s="37" t="str">
        <f>IF(AND(V715=Y717,W715=AD715),U715,"")</f>
        <v/>
      </c>
    </row>
    <row r="718" spans="1:30" x14ac:dyDescent="0.25">
      <c r="A718" s="66"/>
      <c r="B718" s="66"/>
      <c r="C718" s="66"/>
      <c r="D718" s="78"/>
      <c r="E718" t="s">
        <v>52</v>
      </c>
      <c r="F718" s="41" t="str">
        <f>IF(AND(B715=E718,C715=F714),A715,"")</f>
        <v/>
      </c>
      <c r="G718" s="65" t="str">
        <f>IF(AND(B715=E718,C715=G714),A715,"")</f>
        <v/>
      </c>
      <c r="H718" s="65" t="str">
        <f>IF(AND(B715=E718,C715=H714),A715,"")</f>
        <v/>
      </c>
      <c r="I718" s="42" t="str">
        <f>IF(AND(B715=E718,C715=I714),A715,"")</f>
        <v/>
      </c>
      <c r="J718" s="37" t="str">
        <f>IF(AND(B715=E718,C715=J714),A715,"")</f>
        <v/>
      </c>
      <c r="U718" s="66"/>
      <c r="V718" s="66"/>
      <c r="W718" s="66"/>
      <c r="X718" s="78"/>
      <c r="Y718" t="s">
        <v>53</v>
      </c>
      <c r="Z718" s="65" t="str">
        <f>IF(AND(V715=Y718,W715=Z715),U715,"")</f>
        <v/>
      </c>
      <c r="AA718" s="65" t="str">
        <f>IF(AND(V715=Y718,W715=AA715),U715,"")</f>
        <v/>
      </c>
      <c r="AB718" s="65" t="str">
        <f>IF(AND(V715=Y718,W715=AB715),U715,"")</f>
        <v/>
      </c>
      <c r="AC718" s="42" t="str">
        <f>IF(AND(V715=Y718,W715=AC715),U715,"")</f>
        <v/>
      </c>
      <c r="AD718" s="37" t="str">
        <f>IF(AND(V715=Y718,W715=AD715),U715,"")</f>
        <v/>
      </c>
    </row>
    <row r="719" spans="1:30" x14ac:dyDescent="0.25">
      <c r="A719" s="66"/>
      <c r="B719" s="66"/>
      <c r="C719" s="66"/>
      <c r="D719" s="78"/>
      <c r="E719" t="s">
        <v>51</v>
      </c>
      <c r="F719" s="41" t="str">
        <f>IF(AND(B715=E719,C715=F714),A715,"")</f>
        <v/>
      </c>
      <c r="G719" s="41" t="str">
        <f>IF(AND(B715=E719,C715=G714),A715,"")</f>
        <v/>
      </c>
      <c r="H719" s="65" t="str">
        <f>IF(AND(B715=E719,C715=H714),A715,"")</f>
        <v/>
      </c>
      <c r="I719" s="42" t="str">
        <f>IF(AND(B715=E719,C715=I714),A715,"")</f>
        <v/>
      </c>
      <c r="J719" s="37" t="str">
        <f>IF(AND(B715=E719,C715=J714),A715,"")</f>
        <v/>
      </c>
      <c r="U719" s="66"/>
      <c r="V719" s="66"/>
      <c r="W719" s="66"/>
      <c r="X719" s="78"/>
      <c r="Y719" t="s">
        <v>52</v>
      </c>
      <c r="Z719" s="41" t="str">
        <f>IF(AND(V715=Y719,W715=Z715),U715,"")</f>
        <v/>
      </c>
      <c r="AA719" s="65" t="str">
        <f>IF(AND(V715=Y719,W715=AA$382),U715,"")</f>
        <v/>
      </c>
      <c r="AB719" s="65" t="str">
        <f>IF(AND(V715=Y719,W715=AB715),U715,"")</f>
        <v/>
      </c>
      <c r="AC719" s="42" t="str">
        <f>IF(AND(V715=Y719,W715=AC715),U715,"")</f>
        <v/>
      </c>
      <c r="AD719" s="37" t="str">
        <f>IF(AND(V715=Y719,W715=AD715),U715,"")</f>
        <v/>
      </c>
    </row>
    <row r="720" spans="1:30" x14ac:dyDescent="0.25">
      <c r="A720" s="66"/>
      <c r="B720" s="66"/>
      <c r="C720" s="66"/>
      <c r="D720" s="78"/>
      <c r="F720" t="s">
        <v>107</v>
      </c>
      <c r="G720" t="s">
        <v>106</v>
      </c>
      <c r="H720" t="s">
        <v>41</v>
      </c>
      <c r="I720" t="s">
        <v>108</v>
      </c>
      <c r="J720" s="30" t="s">
        <v>109</v>
      </c>
      <c r="U720" s="66"/>
      <c r="V720" s="66"/>
      <c r="W720" s="66"/>
      <c r="X720" s="78"/>
      <c r="Y720" t="s">
        <v>51</v>
      </c>
      <c r="Z720" s="41" t="str">
        <f>IF(AND(V715=Y720,W715=Z715),U715,"")</f>
        <v/>
      </c>
      <c r="AA720" s="41" t="str">
        <f>IF(AND(V715=Y720,W715=AA715),U715,"")</f>
        <v/>
      </c>
      <c r="AB720" s="65" t="str">
        <f>IF(AND(V715=Y720,W715=AB715),U715,"")</f>
        <v/>
      </c>
      <c r="AC720" s="42" t="str">
        <f>IF(AND(V715=Y720,W715=AC715),U715,"")</f>
        <v/>
      </c>
      <c r="AD720" s="37" t="str">
        <f>IF(AND(V715=Y720,W715=AD715),U715,"")</f>
        <v/>
      </c>
    </row>
    <row r="721" spans="1:30" x14ac:dyDescent="0.25">
      <c r="A721" s="66"/>
      <c r="B721" s="66"/>
      <c r="C721" s="66"/>
      <c r="D721" s="78"/>
      <c r="U721" s="66"/>
      <c r="V721" s="66"/>
      <c r="W721" s="66"/>
      <c r="X721" s="78"/>
      <c r="Z721" t="s">
        <v>107</v>
      </c>
      <c r="AA721" t="s">
        <v>106</v>
      </c>
      <c r="AB721" t="s">
        <v>41</v>
      </c>
      <c r="AC721" t="s">
        <v>108</v>
      </c>
      <c r="AD721" s="30" t="s">
        <v>109</v>
      </c>
    </row>
    <row r="722" spans="1:30" x14ac:dyDescent="0.25">
      <c r="A722" s="66"/>
      <c r="B722" s="66"/>
      <c r="C722" s="66"/>
      <c r="D722" s="78"/>
      <c r="U722" s="66"/>
      <c r="V722" s="66"/>
      <c r="W722" s="66"/>
      <c r="X722" s="78"/>
      <c r="AD722" s="30"/>
    </row>
    <row r="723" spans="1:30" x14ac:dyDescent="0.25">
      <c r="A723" s="31"/>
      <c r="B723" s="31"/>
      <c r="C723" s="31"/>
      <c r="D723" s="111"/>
      <c r="U723" s="31"/>
      <c r="V723" s="31"/>
      <c r="W723" s="31"/>
      <c r="X723" s="111"/>
      <c r="AD723" s="30"/>
    </row>
    <row r="724" spans="1:30" x14ac:dyDescent="0.25">
      <c r="A724" s="31"/>
      <c r="B724" s="31"/>
      <c r="C724" s="31"/>
      <c r="D724" s="111"/>
      <c r="U724" s="31"/>
      <c r="V724" s="31"/>
      <c r="W724" s="31"/>
      <c r="X724" s="111"/>
      <c r="AD724" s="30"/>
    </row>
    <row r="725" spans="1:30" x14ac:dyDescent="0.25">
      <c r="A725" s="31"/>
      <c r="B725" s="31"/>
      <c r="C725" s="31"/>
      <c r="D725" s="111"/>
      <c r="U725" s="31"/>
      <c r="V725" s="31"/>
      <c r="W725" s="31"/>
      <c r="X725" s="111"/>
      <c r="AD725" s="30"/>
    </row>
    <row r="726" spans="1:30" x14ac:dyDescent="0.25">
      <c r="A726" s="31"/>
      <c r="B726" s="31"/>
      <c r="C726" s="31"/>
      <c r="D726" s="111"/>
      <c r="U726" s="31"/>
      <c r="V726" s="31"/>
      <c r="W726" s="31"/>
      <c r="X726" s="111"/>
      <c r="AD726" s="30"/>
    </row>
    <row r="727" spans="1:30" x14ac:dyDescent="0.25">
      <c r="A727" s="31"/>
      <c r="B727" s="31"/>
      <c r="C727" s="31"/>
      <c r="D727" s="111"/>
      <c r="U727" s="31"/>
      <c r="V727" s="31"/>
      <c r="W727" s="31"/>
      <c r="X727" s="111"/>
      <c r="AD727" s="30"/>
    </row>
    <row r="728" spans="1:30" x14ac:dyDescent="0.25">
      <c r="A728" s="31"/>
      <c r="B728" s="31"/>
      <c r="C728" s="31"/>
      <c r="D728" s="111"/>
      <c r="U728" s="31"/>
      <c r="V728" s="31"/>
      <c r="W728" s="31"/>
      <c r="X728" s="111"/>
      <c r="AD728" s="30"/>
    </row>
    <row r="731" spans="1:30" x14ac:dyDescent="0.25">
      <c r="G731" t="s">
        <v>184</v>
      </c>
    </row>
    <row r="732" spans="1:30" x14ac:dyDescent="0.25">
      <c r="G732" t="s">
        <v>139</v>
      </c>
    </row>
    <row r="733" spans="1:30" x14ac:dyDescent="0.25">
      <c r="G733" t="s">
        <v>140</v>
      </c>
    </row>
    <row r="734" spans="1:30" x14ac:dyDescent="0.25">
      <c r="G734" t="s">
        <v>141</v>
      </c>
    </row>
    <row r="741" spans="7:9" x14ac:dyDescent="0.25">
      <c r="G741" t="s">
        <v>139</v>
      </c>
      <c r="H741" t="s">
        <v>140</v>
      </c>
      <c r="I741" t="s">
        <v>141</v>
      </c>
    </row>
    <row r="742" spans="7:9" x14ac:dyDescent="0.25">
      <c r="G742" t="s">
        <v>142</v>
      </c>
      <c r="H742" t="s">
        <v>143</v>
      </c>
      <c r="I742" t="s">
        <v>142</v>
      </c>
    </row>
    <row r="743" spans="7:9" x14ac:dyDescent="0.25">
      <c r="G743" t="s">
        <v>144</v>
      </c>
      <c r="H743" t="s">
        <v>145</v>
      </c>
      <c r="I743" t="s">
        <v>144</v>
      </c>
    </row>
    <row r="744" spans="7:9" x14ac:dyDescent="0.25">
      <c r="G744" t="s">
        <v>146</v>
      </c>
      <c r="H744" t="s">
        <v>147</v>
      </c>
      <c r="I744" t="s">
        <v>146</v>
      </c>
    </row>
    <row r="745" spans="7:9" x14ac:dyDescent="0.25">
      <c r="I745" t="s">
        <v>148</v>
      </c>
    </row>
    <row r="1315" spans="1:37" s="71" customFormat="1" x14ac:dyDescent="0.25">
      <c r="A1315"/>
      <c r="B1315"/>
      <c r="C1315"/>
      <c r="D1315"/>
      <c r="E1315"/>
      <c r="F1315" s="30"/>
      <c r="G1315"/>
      <c r="H1315"/>
      <c r="I1315"/>
      <c r="J1315"/>
      <c r="K1315"/>
      <c r="L1315"/>
      <c r="M1315"/>
      <c r="N1315"/>
      <c r="O1315"/>
      <c r="P1315"/>
      <c r="Q1315"/>
      <c r="R1315"/>
      <c r="U1315"/>
      <c r="V1315"/>
      <c r="W1315"/>
      <c r="X1315"/>
      <c r="Y1315"/>
      <c r="Z1315"/>
      <c r="AA1315"/>
      <c r="AB1315"/>
      <c r="AC1315"/>
      <c r="AD1315"/>
      <c r="AE1315"/>
      <c r="AF1315"/>
      <c r="AG1315"/>
      <c r="AH1315"/>
      <c r="AI1315"/>
      <c r="AJ1315"/>
      <c r="AK1315"/>
    </row>
    <row r="1316" spans="1:37" x14ac:dyDescent="0.25">
      <c r="AF1316" s="71"/>
      <c r="AG1316" s="71"/>
      <c r="AH1316" s="71"/>
      <c r="AI1316" s="71"/>
      <c r="AJ1316" s="71"/>
      <c r="AK1316" s="71"/>
    </row>
    <row r="1322" spans="1:37" x14ac:dyDescent="0.25">
      <c r="AE1322" s="71"/>
    </row>
    <row r="1334" spans="21:30" x14ac:dyDescent="0.25">
      <c r="U1334" s="71"/>
      <c r="V1334" s="71"/>
      <c r="W1334" s="71"/>
      <c r="X1334" s="71"/>
      <c r="Y1334" s="71"/>
      <c r="Z1334" s="71"/>
      <c r="AA1334" s="71"/>
      <c r="AB1334" s="71"/>
      <c r="AC1334" s="71"/>
      <c r="AD1334" s="71"/>
    </row>
    <row r="1391" spans="18:18" x14ac:dyDescent="0.25">
      <c r="R1391" s="71"/>
    </row>
    <row r="1393" spans="1:17" x14ac:dyDescent="0.25">
      <c r="A1393" s="71"/>
      <c r="B1393" s="71"/>
      <c r="C1393" s="71"/>
      <c r="D1393" s="71"/>
      <c r="O1393" s="71"/>
      <c r="P1393" s="71"/>
      <c r="Q1393" s="71"/>
    </row>
    <row r="1401" spans="1:17" x14ac:dyDescent="0.25">
      <c r="E1401" s="71"/>
      <c r="F1401" s="36"/>
      <c r="G1401" s="71"/>
      <c r="H1401" s="71"/>
      <c r="I1401" s="71"/>
      <c r="J1401" s="71"/>
      <c r="K1401" s="71"/>
      <c r="L1401" s="71"/>
      <c r="M1401" s="71"/>
      <c r="N1401" s="71"/>
    </row>
  </sheetData>
  <sortState xmlns:xlrd2="http://schemas.microsoft.com/office/spreadsheetml/2017/richdata2" ref="B3:B5">
    <sortCondition ref="B3"/>
  </sortState>
  <mergeCells count="818">
    <mergeCell ref="K13:L13"/>
    <mergeCell ref="M13:N13"/>
    <mergeCell ref="V68:V70"/>
    <mergeCell ref="W68:W70"/>
    <mergeCell ref="X68:X70"/>
    <mergeCell ref="V71:V73"/>
    <mergeCell ref="W71:W73"/>
    <mergeCell ref="X71:X73"/>
    <mergeCell ref="E33:F33"/>
    <mergeCell ref="B33:C33"/>
    <mergeCell ref="W65:W67"/>
    <mergeCell ref="V65:V67"/>
    <mergeCell ref="X65:X67"/>
    <mergeCell ref="V80:V82"/>
    <mergeCell ref="W80:W82"/>
    <mergeCell ref="X80:X82"/>
    <mergeCell ref="V83:V85"/>
    <mergeCell ref="W83:W85"/>
    <mergeCell ref="X83:X85"/>
    <mergeCell ref="V74:V76"/>
    <mergeCell ref="W74:W76"/>
    <mergeCell ref="X74:X76"/>
    <mergeCell ref="V77:V79"/>
    <mergeCell ref="W77:W79"/>
    <mergeCell ref="X77:X79"/>
    <mergeCell ref="D74:D76"/>
    <mergeCell ref="X92:X94"/>
    <mergeCell ref="V95:V97"/>
    <mergeCell ref="W95:W97"/>
    <mergeCell ref="X95:X97"/>
    <mergeCell ref="V86:V88"/>
    <mergeCell ref="W86:W88"/>
    <mergeCell ref="X86:X88"/>
    <mergeCell ref="V89:V91"/>
    <mergeCell ref="W89:W91"/>
    <mergeCell ref="X89:X91"/>
    <mergeCell ref="V110:V112"/>
    <mergeCell ref="W110:W112"/>
    <mergeCell ref="X110:X112"/>
    <mergeCell ref="U65:U67"/>
    <mergeCell ref="U68:U70"/>
    <mergeCell ref="U71:U73"/>
    <mergeCell ref="U74:U76"/>
    <mergeCell ref="U77:U79"/>
    <mergeCell ref="U80:U82"/>
    <mergeCell ref="U83:U85"/>
    <mergeCell ref="V104:V106"/>
    <mergeCell ref="W104:W106"/>
    <mergeCell ref="X104:X106"/>
    <mergeCell ref="V107:V109"/>
    <mergeCell ref="W107:W109"/>
    <mergeCell ref="X107:X109"/>
    <mergeCell ref="V98:V100"/>
    <mergeCell ref="W98:W100"/>
    <mergeCell ref="X98:X100"/>
    <mergeCell ref="V101:V103"/>
    <mergeCell ref="W101:W103"/>
    <mergeCell ref="X101:X103"/>
    <mergeCell ref="V92:V94"/>
    <mergeCell ref="W92:W94"/>
    <mergeCell ref="U104:U106"/>
    <mergeCell ref="U107:U109"/>
    <mergeCell ref="U110:U112"/>
    <mergeCell ref="A65:A67"/>
    <mergeCell ref="B65:B67"/>
    <mergeCell ref="C65:C67"/>
    <mergeCell ref="D65:D67"/>
    <mergeCell ref="A68:A70"/>
    <mergeCell ref="B68:B70"/>
    <mergeCell ref="C68:C70"/>
    <mergeCell ref="U86:U88"/>
    <mergeCell ref="U89:U91"/>
    <mergeCell ref="U92:U94"/>
    <mergeCell ref="U95:U97"/>
    <mergeCell ref="U98:U100"/>
    <mergeCell ref="U101:U103"/>
    <mergeCell ref="D68:D70"/>
    <mergeCell ref="A71:A73"/>
    <mergeCell ref="B71:B73"/>
    <mergeCell ref="C71:C73"/>
    <mergeCell ref="D71:D73"/>
    <mergeCell ref="A74:A76"/>
    <mergeCell ref="B74:B76"/>
    <mergeCell ref="C74:C76"/>
    <mergeCell ref="A83:A85"/>
    <mergeCell ref="B83:B85"/>
    <mergeCell ref="C83:C85"/>
    <mergeCell ref="D83:D85"/>
    <mergeCell ref="A86:A88"/>
    <mergeCell ref="B86:B88"/>
    <mergeCell ref="C86:C88"/>
    <mergeCell ref="D86:D88"/>
    <mergeCell ref="A77:A79"/>
    <mergeCell ref="B77:B79"/>
    <mergeCell ref="C77:C79"/>
    <mergeCell ref="D77:D79"/>
    <mergeCell ref="A80:A82"/>
    <mergeCell ref="B80:B82"/>
    <mergeCell ref="C80:C82"/>
    <mergeCell ref="D80:D82"/>
    <mergeCell ref="A95:A97"/>
    <mergeCell ref="B95:B97"/>
    <mergeCell ref="C95:C97"/>
    <mergeCell ref="D95:D97"/>
    <mergeCell ref="A98:A100"/>
    <mergeCell ref="B98:B100"/>
    <mergeCell ref="C98:C100"/>
    <mergeCell ref="D98:D100"/>
    <mergeCell ref="A89:A91"/>
    <mergeCell ref="B89:B91"/>
    <mergeCell ref="C89:C91"/>
    <mergeCell ref="D89:D91"/>
    <mergeCell ref="A92:A94"/>
    <mergeCell ref="B92:B94"/>
    <mergeCell ref="C92:C94"/>
    <mergeCell ref="D92:D94"/>
    <mergeCell ref="A107:A109"/>
    <mergeCell ref="B107:B109"/>
    <mergeCell ref="C107:C109"/>
    <mergeCell ref="D107:D109"/>
    <mergeCell ref="A110:A112"/>
    <mergeCell ref="B110:B112"/>
    <mergeCell ref="C110:C112"/>
    <mergeCell ref="D110:D112"/>
    <mergeCell ref="A101:A103"/>
    <mergeCell ref="B101:B103"/>
    <mergeCell ref="C101:C103"/>
    <mergeCell ref="D101:D103"/>
    <mergeCell ref="A104:A106"/>
    <mergeCell ref="B104:B106"/>
    <mergeCell ref="C104:C106"/>
    <mergeCell ref="D104:D106"/>
    <mergeCell ref="W113:W115"/>
    <mergeCell ref="X113:X115"/>
    <mergeCell ref="A116:A118"/>
    <mergeCell ref="B116:B118"/>
    <mergeCell ref="C116:C118"/>
    <mergeCell ref="D116:D118"/>
    <mergeCell ref="U116:U118"/>
    <mergeCell ref="V116:V118"/>
    <mergeCell ref="W116:W118"/>
    <mergeCell ref="X116:X118"/>
    <mergeCell ref="A113:A115"/>
    <mergeCell ref="B113:B115"/>
    <mergeCell ref="C113:C115"/>
    <mergeCell ref="D113:D115"/>
    <mergeCell ref="U113:U115"/>
    <mergeCell ref="V113:V115"/>
    <mergeCell ref="W119:W121"/>
    <mergeCell ref="X119:X121"/>
    <mergeCell ref="A122:A124"/>
    <mergeCell ref="B122:B124"/>
    <mergeCell ref="C122:C124"/>
    <mergeCell ref="D122:D124"/>
    <mergeCell ref="U122:U124"/>
    <mergeCell ref="V122:V124"/>
    <mergeCell ref="W122:W124"/>
    <mergeCell ref="X122:X124"/>
    <mergeCell ref="A119:A121"/>
    <mergeCell ref="B119:B121"/>
    <mergeCell ref="C119:C121"/>
    <mergeCell ref="D119:D121"/>
    <mergeCell ref="U119:U121"/>
    <mergeCell ref="V119:V121"/>
    <mergeCell ref="W125:W127"/>
    <mergeCell ref="X125:X127"/>
    <mergeCell ref="A128:A130"/>
    <mergeCell ref="B128:B130"/>
    <mergeCell ref="C128:C130"/>
    <mergeCell ref="D128:D130"/>
    <mergeCell ref="U128:U130"/>
    <mergeCell ref="V128:V130"/>
    <mergeCell ref="W128:W130"/>
    <mergeCell ref="X128:X130"/>
    <mergeCell ref="A125:A127"/>
    <mergeCell ref="B125:B127"/>
    <mergeCell ref="C125:C127"/>
    <mergeCell ref="D125:D127"/>
    <mergeCell ref="U125:U127"/>
    <mergeCell ref="V125:V127"/>
    <mergeCell ref="W131:W133"/>
    <mergeCell ref="X131:X133"/>
    <mergeCell ref="A134:A136"/>
    <mergeCell ref="B134:B136"/>
    <mergeCell ref="C134:C136"/>
    <mergeCell ref="D134:D136"/>
    <mergeCell ref="U134:U136"/>
    <mergeCell ref="V134:V136"/>
    <mergeCell ref="W134:W136"/>
    <mergeCell ref="X134:X136"/>
    <mergeCell ref="A131:A133"/>
    <mergeCell ref="B131:B133"/>
    <mergeCell ref="C131:C133"/>
    <mergeCell ref="D131:D133"/>
    <mergeCell ref="U131:U133"/>
    <mergeCell ref="V131:V133"/>
    <mergeCell ref="W137:W139"/>
    <mergeCell ref="X137:X139"/>
    <mergeCell ref="A140:A142"/>
    <mergeCell ref="B140:B142"/>
    <mergeCell ref="C140:C142"/>
    <mergeCell ref="D140:D142"/>
    <mergeCell ref="U140:U142"/>
    <mergeCell ref="V140:V142"/>
    <mergeCell ref="W140:W142"/>
    <mergeCell ref="X140:X142"/>
    <mergeCell ref="A137:A139"/>
    <mergeCell ref="B137:B139"/>
    <mergeCell ref="C137:C139"/>
    <mergeCell ref="D137:D139"/>
    <mergeCell ref="U137:U139"/>
    <mergeCell ref="V137:V139"/>
    <mergeCell ref="W143:W145"/>
    <mergeCell ref="X143:X145"/>
    <mergeCell ref="A146:A148"/>
    <mergeCell ref="B146:B148"/>
    <mergeCell ref="C146:C148"/>
    <mergeCell ref="D146:D148"/>
    <mergeCell ref="U146:U148"/>
    <mergeCell ref="V146:V148"/>
    <mergeCell ref="W146:W148"/>
    <mergeCell ref="X146:X148"/>
    <mergeCell ref="A143:A145"/>
    <mergeCell ref="B143:B145"/>
    <mergeCell ref="C143:C145"/>
    <mergeCell ref="D143:D145"/>
    <mergeCell ref="U143:U145"/>
    <mergeCell ref="V143:V145"/>
    <mergeCell ref="W149:W151"/>
    <mergeCell ref="X149:X151"/>
    <mergeCell ref="A152:A154"/>
    <mergeCell ref="B152:B154"/>
    <mergeCell ref="C152:C154"/>
    <mergeCell ref="D152:D154"/>
    <mergeCell ref="U152:U154"/>
    <mergeCell ref="V152:V154"/>
    <mergeCell ref="W152:W154"/>
    <mergeCell ref="X152:X154"/>
    <mergeCell ref="A149:A151"/>
    <mergeCell ref="B149:B151"/>
    <mergeCell ref="C149:C151"/>
    <mergeCell ref="D149:D151"/>
    <mergeCell ref="U149:U151"/>
    <mergeCell ref="V149:V151"/>
    <mergeCell ref="W155:W157"/>
    <mergeCell ref="X155:X157"/>
    <mergeCell ref="A158:A160"/>
    <mergeCell ref="B158:B160"/>
    <mergeCell ref="C158:C160"/>
    <mergeCell ref="D158:D160"/>
    <mergeCell ref="U158:U160"/>
    <mergeCell ref="V158:V160"/>
    <mergeCell ref="W158:W160"/>
    <mergeCell ref="X158:X160"/>
    <mergeCell ref="A155:A157"/>
    <mergeCell ref="B155:B157"/>
    <mergeCell ref="C155:C157"/>
    <mergeCell ref="D155:D157"/>
    <mergeCell ref="U155:U157"/>
    <mergeCell ref="V155:V157"/>
    <mergeCell ref="W161:W163"/>
    <mergeCell ref="X161:X163"/>
    <mergeCell ref="A164:A166"/>
    <mergeCell ref="B164:B166"/>
    <mergeCell ref="C164:C166"/>
    <mergeCell ref="D164:D166"/>
    <mergeCell ref="U164:U166"/>
    <mergeCell ref="V164:V166"/>
    <mergeCell ref="W164:W166"/>
    <mergeCell ref="X164:X166"/>
    <mergeCell ref="A161:A163"/>
    <mergeCell ref="B161:B163"/>
    <mergeCell ref="C161:C163"/>
    <mergeCell ref="D161:D163"/>
    <mergeCell ref="U161:U163"/>
    <mergeCell ref="V161:V163"/>
    <mergeCell ref="W167:W169"/>
    <mergeCell ref="X167:X169"/>
    <mergeCell ref="A170:A172"/>
    <mergeCell ref="B170:B172"/>
    <mergeCell ref="C170:C172"/>
    <mergeCell ref="D170:D172"/>
    <mergeCell ref="U170:U172"/>
    <mergeCell ref="V170:V172"/>
    <mergeCell ref="W170:W172"/>
    <mergeCell ref="X170:X172"/>
    <mergeCell ref="A167:A169"/>
    <mergeCell ref="B167:B169"/>
    <mergeCell ref="C167:C169"/>
    <mergeCell ref="D167:D169"/>
    <mergeCell ref="U167:U169"/>
    <mergeCell ref="V167:V169"/>
    <mergeCell ref="W173:W175"/>
    <mergeCell ref="X173:X175"/>
    <mergeCell ref="A176:A178"/>
    <mergeCell ref="B176:B178"/>
    <mergeCell ref="C176:C178"/>
    <mergeCell ref="D176:D178"/>
    <mergeCell ref="U176:U178"/>
    <mergeCell ref="V176:V178"/>
    <mergeCell ref="W176:W178"/>
    <mergeCell ref="X176:X178"/>
    <mergeCell ref="A173:A175"/>
    <mergeCell ref="B173:B175"/>
    <mergeCell ref="C173:C175"/>
    <mergeCell ref="D173:D175"/>
    <mergeCell ref="U173:U175"/>
    <mergeCell ref="V173:V175"/>
    <mergeCell ref="W179:W181"/>
    <mergeCell ref="X179:X181"/>
    <mergeCell ref="A182:A184"/>
    <mergeCell ref="B182:B184"/>
    <mergeCell ref="C182:C184"/>
    <mergeCell ref="D182:D184"/>
    <mergeCell ref="U182:U184"/>
    <mergeCell ref="V182:V184"/>
    <mergeCell ref="W182:W184"/>
    <mergeCell ref="X182:X184"/>
    <mergeCell ref="A179:A181"/>
    <mergeCell ref="B179:B181"/>
    <mergeCell ref="C179:C181"/>
    <mergeCell ref="D179:D181"/>
    <mergeCell ref="U179:U181"/>
    <mergeCell ref="V179:V181"/>
    <mergeCell ref="W185:W187"/>
    <mergeCell ref="X185:X187"/>
    <mergeCell ref="A188:A190"/>
    <mergeCell ref="B188:B190"/>
    <mergeCell ref="C188:C190"/>
    <mergeCell ref="D188:D190"/>
    <mergeCell ref="U188:U190"/>
    <mergeCell ref="V188:V190"/>
    <mergeCell ref="W188:W190"/>
    <mergeCell ref="X188:X190"/>
    <mergeCell ref="A185:A187"/>
    <mergeCell ref="B185:B187"/>
    <mergeCell ref="C185:C187"/>
    <mergeCell ref="D185:D187"/>
    <mergeCell ref="U185:U187"/>
    <mergeCell ref="V185:V187"/>
    <mergeCell ref="W191:W193"/>
    <mergeCell ref="X191:X193"/>
    <mergeCell ref="A194:A196"/>
    <mergeCell ref="B194:B196"/>
    <mergeCell ref="C194:C196"/>
    <mergeCell ref="D194:D196"/>
    <mergeCell ref="U194:U196"/>
    <mergeCell ref="V194:V196"/>
    <mergeCell ref="W194:W196"/>
    <mergeCell ref="X194:X196"/>
    <mergeCell ref="A191:A193"/>
    <mergeCell ref="B191:B193"/>
    <mergeCell ref="C191:C193"/>
    <mergeCell ref="D191:D193"/>
    <mergeCell ref="U191:U193"/>
    <mergeCell ref="V191:V193"/>
    <mergeCell ref="U203:U205"/>
    <mergeCell ref="V203:V205"/>
    <mergeCell ref="W197:W199"/>
    <mergeCell ref="X197:X199"/>
    <mergeCell ref="A200:A202"/>
    <mergeCell ref="B200:B202"/>
    <mergeCell ref="C200:C202"/>
    <mergeCell ref="D200:D202"/>
    <mergeCell ref="U200:U202"/>
    <mergeCell ref="V200:V202"/>
    <mergeCell ref="W200:W202"/>
    <mergeCell ref="X200:X202"/>
    <mergeCell ref="A197:A199"/>
    <mergeCell ref="B197:B199"/>
    <mergeCell ref="C197:C199"/>
    <mergeCell ref="D197:D199"/>
    <mergeCell ref="U197:U199"/>
    <mergeCell ref="V197:V199"/>
    <mergeCell ref="W209:W211"/>
    <mergeCell ref="X209:X211"/>
    <mergeCell ref="A60:F61"/>
    <mergeCell ref="H60:M61"/>
    <mergeCell ref="A209:A211"/>
    <mergeCell ref="B209:B211"/>
    <mergeCell ref="C209:C211"/>
    <mergeCell ref="D209:D211"/>
    <mergeCell ref="U209:U211"/>
    <mergeCell ref="V209:V211"/>
    <mergeCell ref="W203:W205"/>
    <mergeCell ref="X203:X205"/>
    <mergeCell ref="A206:A208"/>
    <mergeCell ref="B206:B208"/>
    <mergeCell ref="C206:C208"/>
    <mergeCell ref="D206:D208"/>
    <mergeCell ref="U206:U208"/>
    <mergeCell ref="V206:V208"/>
    <mergeCell ref="W206:W208"/>
    <mergeCell ref="X206:X208"/>
    <mergeCell ref="A203:A205"/>
    <mergeCell ref="B203:B205"/>
    <mergeCell ref="C203:C205"/>
    <mergeCell ref="D203:D205"/>
    <mergeCell ref="A535:A537"/>
    <mergeCell ref="A364:A366"/>
    <mergeCell ref="A427:A429"/>
    <mergeCell ref="A436:A438"/>
    <mergeCell ref="A445:A447"/>
    <mergeCell ref="A264:A266"/>
    <mergeCell ref="A337:A339"/>
    <mergeCell ref="A310:A312"/>
    <mergeCell ref="A292:A294"/>
    <mergeCell ref="A346:A348"/>
    <mergeCell ref="A508:A510"/>
    <mergeCell ref="A400:A402"/>
    <mergeCell ref="B292:B294"/>
    <mergeCell ref="C292:C294"/>
    <mergeCell ref="A301:A303"/>
    <mergeCell ref="B301:B303"/>
    <mergeCell ref="C301:C303"/>
    <mergeCell ref="B264:B266"/>
    <mergeCell ref="C264:C266"/>
    <mergeCell ref="A274:A276"/>
    <mergeCell ref="B274:B276"/>
    <mergeCell ref="C274:C276"/>
    <mergeCell ref="A283:A285"/>
    <mergeCell ref="B346:B348"/>
    <mergeCell ref="C346:C348"/>
    <mergeCell ref="A355:A357"/>
    <mergeCell ref="B355:B357"/>
    <mergeCell ref="C355:C357"/>
    <mergeCell ref="B310:B312"/>
    <mergeCell ref="C310:C312"/>
    <mergeCell ref="A319:A321"/>
    <mergeCell ref="B319:B321"/>
    <mergeCell ref="C319:C321"/>
    <mergeCell ref="A328:A330"/>
    <mergeCell ref="B328:B330"/>
    <mergeCell ref="C328:C330"/>
    <mergeCell ref="B400:B402"/>
    <mergeCell ref="C400:C402"/>
    <mergeCell ref="A409:A411"/>
    <mergeCell ref="B409:B411"/>
    <mergeCell ref="C409:C411"/>
    <mergeCell ref="B364:B366"/>
    <mergeCell ref="C364:C366"/>
    <mergeCell ref="A373:A375"/>
    <mergeCell ref="B373:B375"/>
    <mergeCell ref="C373:C375"/>
    <mergeCell ref="A382:A384"/>
    <mergeCell ref="B382:B384"/>
    <mergeCell ref="C382:C384"/>
    <mergeCell ref="A391:A393"/>
    <mergeCell ref="B391:B393"/>
    <mergeCell ref="C391:C393"/>
    <mergeCell ref="C472:C474"/>
    <mergeCell ref="A481:A483"/>
    <mergeCell ref="A472:A474"/>
    <mergeCell ref="A454:A456"/>
    <mergeCell ref="B454:B456"/>
    <mergeCell ref="C454:C456"/>
    <mergeCell ref="A463:A465"/>
    <mergeCell ref="A418:A420"/>
    <mergeCell ref="B418:B420"/>
    <mergeCell ref="C418:C420"/>
    <mergeCell ref="B436:B438"/>
    <mergeCell ref="C436:C438"/>
    <mergeCell ref="B535:B537"/>
    <mergeCell ref="C535:C537"/>
    <mergeCell ref="D264:D266"/>
    <mergeCell ref="D274:D276"/>
    <mergeCell ref="D283:D285"/>
    <mergeCell ref="D292:D294"/>
    <mergeCell ref="D301:D303"/>
    <mergeCell ref="D310:D312"/>
    <mergeCell ref="D319:D321"/>
    <mergeCell ref="D328:D330"/>
    <mergeCell ref="B481:B483"/>
    <mergeCell ref="C481:C483"/>
    <mergeCell ref="B463:B465"/>
    <mergeCell ref="C463:C465"/>
    <mergeCell ref="B445:B447"/>
    <mergeCell ref="C445:C447"/>
    <mergeCell ref="B427:B429"/>
    <mergeCell ref="C427:C429"/>
    <mergeCell ref="B337:B339"/>
    <mergeCell ref="C337:C339"/>
    <mergeCell ref="B283:B285"/>
    <mergeCell ref="C283:C285"/>
    <mergeCell ref="D436:D438"/>
    <mergeCell ref="B472:B474"/>
    <mergeCell ref="D535:D537"/>
    <mergeCell ref="U264:U266"/>
    <mergeCell ref="V264:V266"/>
    <mergeCell ref="U283:U285"/>
    <mergeCell ref="V283:V285"/>
    <mergeCell ref="U301:U303"/>
    <mergeCell ref="V301:V303"/>
    <mergeCell ref="D463:D465"/>
    <mergeCell ref="D472:D474"/>
    <mergeCell ref="D445:D447"/>
    <mergeCell ref="D454:D456"/>
    <mergeCell ref="D427:D429"/>
    <mergeCell ref="U319:U321"/>
    <mergeCell ref="D337:D339"/>
    <mergeCell ref="D346:D348"/>
    <mergeCell ref="D355:D357"/>
    <mergeCell ref="D364:D366"/>
    <mergeCell ref="D373:D375"/>
    <mergeCell ref="D382:D384"/>
    <mergeCell ref="D481:D483"/>
    <mergeCell ref="D391:D393"/>
    <mergeCell ref="D400:D402"/>
    <mergeCell ref="D409:D411"/>
    <mergeCell ref="D418:D420"/>
    <mergeCell ref="W283:W285"/>
    <mergeCell ref="X283:X285"/>
    <mergeCell ref="U292:U294"/>
    <mergeCell ref="V292:V294"/>
    <mergeCell ref="W292:W294"/>
    <mergeCell ref="X292:X294"/>
    <mergeCell ref="W264:W266"/>
    <mergeCell ref="X264:X266"/>
    <mergeCell ref="U274:U276"/>
    <mergeCell ref="V274:V276"/>
    <mergeCell ref="W274:W276"/>
    <mergeCell ref="X274:X276"/>
    <mergeCell ref="V319:V321"/>
    <mergeCell ref="W319:W321"/>
    <mergeCell ref="X319:X321"/>
    <mergeCell ref="U328:U330"/>
    <mergeCell ref="V328:V330"/>
    <mergeCell ref="W328:W330"/>
    <mergeCell ref="X328:X330"/>
    <mergeCell ref="W301:W303"/>
    <mergeCell ref="X301:X303"/>
    <mergeCell ref="U310:U312"/>
    <mergeCell ref="V310:V312"/>
    <mergeCell ref="W310:W312"/>
    <mergeCell ref="X310:X312"/>
    <mergeCell ref="U355:U357"/>
    <mergeCell ref="V355:V357"/>
    <mergeCell ref="W355:W357"/>
    <mergeCell ref="X355:X357"/>
    <mergeCell ref="U364:U366"/>
    <mergeCell ref="V364:V366"/>
    <mergeCell ref="W364:W366"/>
    <mergeCell ref="X364:X366"/>
    <mergeCell ref="U337:U339"/>
    <mergeCell ref="V337:V339"/>
    <mergeCell ref="W337:W339"/>
    <mergeCell ref="X337:X339"/>
    <mergeCell ref="U346:U348"/>
    <mergeCell ref="V346:V348"/>
    <mergeCell ref="W346:W348"/>
    <mergeCell ref="X346:X348"/>
    <mergeCell ref="U400:U402"/>
    <mergeCell ref="V400:V402"/>
    <mergeCell ref="W400:W402"/>
    <mergeCell ref="X400:X402"/>
    <mergeCell ref="U427:U429"/>
    <mergeCell ref="V427:V429"/>
    <mergeCell ref="W427:W429"/>
    <mergeCell ref="X427:X429"/>
    <mergeCell ref="U373:U375"/>
    <mergeCell ref="V373:V375"/>
    <mergeCell ref="W373:W375"/>
    <mergeCell ref="X373:X375"/>
    <mergeCell ref="U382:U384"/>
    <mergeCell ref="V382:V384"/>
    <mergeCell ref="W382:W384"/>
    <mergeCell ref="X382:X384"/>
    <mergeCell ref="U391:U393"/>
    <mergeCell ref="V391:V393"/>
    <mergeCell ref="W391:W393"/>
    <mergeCell ref="X391:X393"/>
    <mergeCell ref="U409:U411"/>
    <mergeCell ref="V409:V411"/>
    <mergeCell ref="W409:W411"/>
    <mergeCell ref="X409:X411"/>
    <mergeCell ref="U418:U420"/>
    <mergeCell ref="V418:V420"/>
    <mergeCell ref="W418:W420"/>
    <mergeCell ref="X418:X420"/>
    <mergeCell ref="U454:U456"/>
    <mergeCell ref="V454:V456"/>
    <mergeCell ref="W454:W456"/>
    <mergeCell ref="X454:X456"/>
    <mergeCell ref="U436:U438"/>
    <mergeCell ref="V436:V438"/>
    <mergeCell ref="W436:W438"/>
    <mergeCell ref="X436:X438"/>
    <mergeCell ref="U445:U447"/>
    <mergeCell ref="V445:V447"/>
    <mergeCell ref="W445:W447"/>
    <mergeCell ref="X445:X447"/>
    <mergeCell ref="U472:U474"/>
    <mergeCell ref="V472:V474"/>
    <mergeCell ref="W472:W474"/>
    <mergeCell ref="X472:X474"/>
    <mergeCell ref="U463:U465"/>
    <mergeCell ref="V463:V465"/>
    <mergeCell ref="W463:W465"/>
    <mergeCell ref="X463:X465"/>
    <mergeCell ref="V535:V537"/>
    <mergeCell ref="W535:W537"/>
    <mergeCell ref="X535:X537"/>
    <mergeCell ref="U481:U483"/>
    <mergeCell ref="V481:V483"/>
    <mergeCell ref="W481:W483"/>
    <mergeCell ref="X481:X483"/>
    <mergeCell ref="U526:U528"/>
    <mergeCell ref="V526:V528"/>
    <mergeCell ref="W526:W528"/>
    <mergeCell ref="X526:X528"/>
    <mergeCell ref="U490:U492"/>
    <mergeCell ref="V490:V492"/>
    <mergeCell ref="W490:W492"/>
    <mergeCell ref="X490:X492"/>
    <mergeCell ref="V212:V214"/>
    <mergeCell ref="W212:W214"/>
    <mergeCell ref="X212:X214"/>
    <mergeCell ref="A212:A214"/>
    <mergeCell ref="B212:B214"/>
    <mergeCell ref="C212:C214"/>
    <mergeCell ref="D212:D214"/>
    <mergeCell ref="A215:A217"/>
    <mergeCell ref="B215:B217"/>
    <mergeCell ref="C215:C217"/>
    <mergeCell ref="D215:D217"/>
    <mergeCell ref="U212:U214"/>
    <mergeCell ref="A580:A582"/>
    <mergeCell ref="B580:B582"/>
    <mergeCell ref="C580:C582"/>
    <mergeCell ref="D580:D582"/>
    <mergeCell ref="U580:U582"/>
    <mergeCell ref="V580:V582"/>
    <mergeCell ref="W580:W582"/>
    <mergeCell ref="X580:X582"/>
    <mergeCell ref="A589:A591"/>
    <mergeCell ref="B589:B591"/>
    <mergeCell ref="C589:C591"/>
    <mergeCell ref="D589:D591"/>
    <mergeCell ref="U589:U591"/>
    <mergeCell ref="V589:V591"/>
    <mergeCell ref="W589:W591"/>
    <mergeCell ref="X589:X591"/>
    <mergeCell ref="A634:A636"/>
    <mergeCell ref="B634:B636"/>
    <mergeCell ref="C634:C636"/>
    <mergeCell ref="D634:D636"/>
    <mergeCell ref="U634:U636"/>
    <mergeCell ref="V634:V636"/>
    <mergeCell ref="W634:W636"/>
    <mergeCell ref="X634:X636"/>
    <mergeCell ref="A625:A627"/>
    <mergeCell ref="B625:B627"/>
    <mergeCell ref="C625:C627"/>
    <mergeCell ref="D625:D627"/>
    <mergeCell ref="U625:U627"/>
    <mergeCell ref="V625:V627"/>
    <mergeCell ref="W625:W627"/>
    <mergeCell ref="X625:X627"/>
    <mergeCell ref="A661:A663"/>
    <mergeCell ref="B661:B663"/>
    <mergeCell ref="C661:C663"/>
    <mergeCell ref="D661:D663"/>
    <mergeCell ref="U661:U663"/>
    <mergeCell ref="V661:V663"/>
    <mergeCell ref="W661:W663"/>
    <mergeCell ref="X661:X663"/>
    <mergeCell ref="A670:A672"/>
    <mergeCell ref="B670:B672"/>
    <mergeCell ref="C670:C672"/>
    <mergeCell ref="D670:D672"/>
    <mergeCell ref="U670:U672"/>
    <mergeCell ref="V670:V672"/>
    <mergeCell ref="W670:W672"/>
    <mergeCell ref="X670:X672"/>
    <mergeCell ref="A679:A681"/>
    <mergeCell ref="B679:B681"/>
    <mergeCell ref="C679:C681"/>
    <mergeCell ref="D679:D681"/>
    <mergeCell ref="U679:U681"/>
    <mergeCell ref="V679:V681"/>
    <mergeCell ref="W679:W681"/>
    <mergeCell ref="X679:X681"/>
    <mergeCell ref="A688:A690"/>
    <mergeCell ref="B688:B690"/>
    <mergeCell ref="C688:C690"/>
    <mergeCell ref="D688:D690"/>
    <mergeCell ref="U688:U690"/>
    <mergeCell ref="V688:V690"/>
    <mergeCell ref="W688:W690"/>
    <mergeCell ref="X688:X690"/>
    <mergeCell ref="A697:A699"/>
    <mergeCell ref="B697:B699"/>
    <mergeCell ref="C697:C699"/>
    <mergeCell ref="D697:D699"/>
    <mergeCell ref="U697:U699"/>
    <mergeCell ref="V697:V699"/>
    <mergeCell ref="W697:W699"/>
    <mergeCell ref="X697:X699"/>
    <mergeCell ref="A706:A708"/>
    <mergeCell ref="B706:B708"/>
    <mergeCell ref="C706:C708"/>
    <mergeCell ref="D706:D708"/>
    <mergeCell ref="U706:U708"/>
    <mergeCell ref="V706:V708"/>
    <mergeCell ref="W706:W708"/>
    <mergeCell ref="X706:X708"/>
    <mergeCell ref="A715:A717"/>
    <mergeCell ref="B715:B717"/>
    <mergeCell ref="C715:C717"/>
    <mergeCell ref="D715:D717"/>
    <mergeCell ref="U715:U717"/>
    <mergeCell ref="V715:V717"/>
    <mergeCell ref="W715:W717"/>
    <mergeCell ref="X715:X717"/>
    <mergeCell ref="A490:A492"/>
    <mergeCell ref="B490:B492"/>
    <mergeCell ref="C490:C492"/>
    <mergeCell ref="D490:D492"/>
    <mergeCell ref="A499:A501"/>
    <mergeCell ref="B499:B501"/>
    <mergeCell ref="C499:C501"/>
    <mergeCell ref="D499:D501"/>
    <mergeCell ref="U499:U501"/>
    <mergeCell ref="V499:V501"/>
    <mergeCell ref="W499:W501"/>
    <mergeCell ref="X499:X501"/>
    <mergeCell ref="A526:A528"/>
    <mergeCell ref="B526:B528"/>
    <mergeCell ref="C526:C528"/>
    <mergeCell ref="D526:D528"/>
    <mergeCell ref="A571:A573"/>
    <mergeCell ref="B571:B573"/>
    <mergeCell ref="C571:C573"/>
    <mergeCell ref="D571:D573"/>
    <mergeCell ref="U571:U573"/>
    <mergeCell ref="V571:V573"/>
    <mergeCell ref="W571:W573"/>
    <mergeCell ref="X571:X573"/>
    <mergeCell ref="B508:B510"/>
    <mergeCell ref="C508:C510"/>
    <mergeCell ref="D508:D510"/>
    <mergeCell ref="U508:U510"/>
    <mergeCell ref="V508:V510"/>
    <mergeCell ref="W508:W510"/>
    <mergeCell ref="X508:X510"/>
    <mergeCell ref="A517:A519"/>
    <mergeCell ref="B517:B519"/>
    <mergeCell ref="C517:C519"/>
    <mergeCell ref="D517:D519"/>
    <mergeCell ref="U517:U519"/>
    <mergeCell ref="V517:V519"/>
    <mergeCell ref="W517:W519"/>
    <mergeCell ref="X517:X519"/>
    <mergeCell ref="U535:U537"/>
    <mergeCell ref="A562:A564"/>
    <mergeCell ref="B562:B564"/>
    <mergeCell ref="C562:C564"/>
    <mergeCell ref="D562:D564"/>
    <mergeCell ref="U562:U564"/>
    <mergeCell ref="V562:V564"/>
    <mergeCell ref="W562:W564"/>
    <mergeCell ref="X562:X564"/>
    <mergeCell ref="A544:A546"/>
    <mergeCell ref="B544:B546"/>
    <mergeCell ref="C544:C546"/>
    <mergeCell ref="D544:D546"/>
    <mergeCell ref="U544:U546"/>
    <mergeCell ref="V544:V546"/>
    <mergeCell ref="W544:W546"/>
    <mergeCell ref="X544:X546"/>
    <mergeCell ref="A553:A555"/>
    <mergeCell ref="B553:B555"/>
    <mergeCell ref="C553:C555"/>
    <mergeCell ref="D553:D555"/>
    <mergeCell ref="U553:U555"/>
    <mergeCell ref="V553:V555"/>
    <mergeCell ref="W553:W555"/>
    <mergeCell ref="X553:X555"/>
    <mergeCell ref="A598:A600"/>
    <mergeCell ref="B598:B600"/>
    <mergeCell ref="C598:C600"/>
    <mergeCell ref="D598:D600"/>
    <mergeCell ref="U598:U600"/>
    <mergeCell ref="V598:V600"/>
    <mergeCell ref="W598:W600"/>
    <mergeCell ref="X598:X600"/>
    <mergeCell ref="A616:A618"/>
    <mergeCell ref="B616:B618"/>
    <mergeCell ref="C616:C618"/>
    <mergeCell ref="D616:D618"/>
    <mergeCell ref="U616:U618"/>
    <mergeCell ref="V616:V618"/>
    <mergeCell ref="W616:W618"/>
    <mergeCell ref="X616:X618"/>
    <mergeCell ref="A607:A609"/>
    <mergeCell ref="B607:B609"/>
    <mergeCell ref="C607:C609"/>
    <mergeCell ref="D607:D609"/>
    <mergeCell ref="U607:U609"/>
    <mergeCell ref="V607:V609"/>
    <mergeCell ref="W607:W609"/>
    <mergeCell ref="X607:X609"/>
    <mergeCell ref="A643:A645"/>
    <mergeCell ref="B643:B645"/>
    <mergeCell ref="C643:C645"/>
    <mergeCell ref="D643:D645"/>
    <mergeCell ref="U643:U645"/>
    <mergeCell ref="V643:V645"/>
    <mergeCell ref="W643:W645"/>
    <mergeCell ref="X643:X645"/>
    <mergeCell ref="A652:A654"/>
    <mergeCell ref="B652:B654"/>
    <mergeCell ref="C652:C654"/>
    <mergeCell ref="D652:D654"/>
    <mergeCell ref="U652:U654"/>
    <mergeCell ref="V652:V654"/>
    <mergeCell ref="W652:W654"/>
    <mergeCell ref="X652:X654"/>
  </mergeCells>
  <phoneticPr fontId="43" type="noConversion"/>
  <conditionalFormatting sqref="D65 D68 D71 D74 D77 D80 D83 D86 D89 D92 D95 D98 D101 D104 D107 D110 D113 D116 D119 D122 D125 D128 D131 D134 D137 D140 D143 D146 D149 D152 D155 D158 D161 D164 D167 D170 D173 D176 D179 D182 D185 D188 D191 D194 D197 D200 D203 D206 D209 D212 D215">
    <cfRule type="cellIs" dxfId="1626" priority="291" operator="equal">
      <formula>"Moderado"</formula>
    </cfRule>
    <cfRule type="cellIs" dxfId="1625" priority="292" operator="equal">
      <formula>"Bajo"</formula>
    </cfRule>
    <cfRule type="cellIs" dxfId="1624" priority="289" operator="equal">
      <formula>"Extremo"</formula>
    </cfRule>
    <cfRule type="cellIs" dxfId="1623" priority="290" operator="equal">
      <formula>"Alto"</formula>
    </cfRule>
  </conditionalFormatting>
  <conditionalFormatting sqref="D264 D274 D283 D292 D301">
    <cfRule type="cellIs" dxfId="1622" priority="285" operator="equal">
      <formula>"Extremo"</formula>
    </cfRule>
    <cfRule type="cellIs" dxfId="1621" priority="288" operator="equal">
      <formula>"Bajo"</formula>
    </cfRule>
    <cfRule type="cellIs" dxfId="1620" priority="287" operator="equal">
      <formula>"Moderado"</formula>
    </cfRule>
    <cfRule type="cellIs" dxfId="1619" priority="286" operator="equal">
      <formula>"Alto"</formula>
    </cfRule>
  </conditionalFormatting>
  <conditionalFormatting sqref="D310 D319 D328 D337 D346 D355 D364 D373 D382 D427 D436 D445 D454 D463 D472">
    <cfRule type="cellIs" dxfId="1618" priority="283" operator="equal">
      <formula>"Moderado"</formula>
    </cfRule>
    <cfRule type="cellIs" dxfId="1617" priority="282" operator="equal">
      <formula>"Alto"</formula>
    </cfRule>
    <cfRule type="cellIs" dxfId="1616" priority="281" operator="equal">
      <formula>"Extremo"</formula>
    </cfRule>
    <cfRule type="cellIs" dxfId="1615" priority="284" operator="equal">
      <formula>"Bajo"</formula>
    </cfRule>
  </conditionalFormatting>
  <conditionalFormatting sqref="D391">
    <cfRule type="cellIs" dxfId="1614" priority="261" operator="equal">
      <formula>"Extremo"</formula>
    </cfRule>
    <cfRule type="cellIs" dxfId="1613" priority="262" operator="equal">
      <formula>"Alto"</formula>
    </cfRule>
    <cfRule type="cellIs" dxfId="1612" priority="263" operator="equal">
      <formula>"Moderado"</formula>
    </cfRule>
    <cfRule type="cellIs" dxfId="1611" priority="264" operator="equal">
      <formula>"Bajo"</formula>
    </cfRule>
  </conditionalFormatting>
  <conditionalFormatting sqref="D400">
    <cfRule type="cellIs" dxfId="1610" priority="231" operator="equal">
      <formula>"Moderado"</formula>
    </cfRule>
    <cfRule type="cellIs" dxfId="1609" priority="229" operator="equal">
      <formula>"Extremo"</formula>
    </cfRule>
    <cfRule type="cellIs" dxfId="1608" priority="230" operator="equal">
      <formula>"Alto"</formula>
    </cfRule>
    <cfRule type="cellIs" dxfId="1607" priority="232" operator="equal">
      <formula>"Bajo"</formula>
    </cfRule>
  </conditionalFormatting>
  <conditionalFormatting sqref="D409">
    <cfRule type="cellIs" dxfId="1606" priority="226" operator="equal">
      <formula>"Alto"</formula>
    </cfRule>
    <cfRule type="cellIs" dxfId="1605" priority="227" operator="equal">
      <formula>"Moderado"</formula>
    </cfRule>
    <cfRule type="cellIs" dxfId="1604" priority="225" operator="equal">
      <formula>"Extremo"</formula>
    </cfRule>
    <cfRule type="cellIs" dxfId="1603" priority="228" operator="equal">
      <formula>"Bajo"</formula>
    </cfRule>
  </conditionalFormatting>
  <conditionalFormatting sqref="D418">
    <cfRule type="cellIs" dxfId="1602" priority="238" operator="equal">
      <formula>"Alto"</formula>
    </cfRule>
    <cfRule type="cellIs" dxfId="1601" priority="239" operator="equal">
      <formula>"Moderado"</formula>
    </cfRule>
    <cfRule type="cellIs" dxfId="1600" priority="240" operator="equal">
      <formula>"Bajo"</formula>
    </cfRule>
    <cfRule type="cellIs" dxfId="1599" priority="237" operator="equal">
      <formula>"Extremo"</formula>
    </cfRule>
  </conditionalFormatting>
  <conditionalFormatting sqref="D481">
    <cfRule type="cellIs" dxfId="1598" priority="216" operator="equal">
      <formula>"Bajo"</formula>
    </cfRule>
    <cfRule type="cellIs" dxfId="1597" priority="213" operator="equal">
      <formula>"Extremo"</formula>
    </cfRule>
    <cfRule type="cellIs" dxfId="1596" priority="214" operator="equal">
      <formula>"Alto"</formula>
    </cfRule>
    <cfRule type="cellIs" dxfId="1595" priority="215" operator="equal">
      <formula>"Moderado"</formula>
    </cfRule>
  </conditionalFormatting>
  <conditionalFormatting sqref="D490">
    <cfRule type="cellIs" dxfId="1594" priority="110" operator="equal">
      <formula>"Alto"</formula>
    </cfRule>
    <cfRule type="cellIs" dxfId="1593" priority="111" operator="equal">
      <formula>"Moderado"</formula>
    </cfRule>
    <cfRule type="cellIs" dxfId="1592" priority="112" operator="equal">
      <formula>"Bajo"</formula>
    </cfRule>
    <cfRule type="cellIs" dxfId="1591" priority="109" operator="equal">
      <formula>"Extremo"</formula>
    </cfRule>
  </conditionalFormatting>
  <conditionalFormatting sqref="D499">
    <cfRule type="cellIs" dxfId="1590" priority="101" operator="equal">
      <formula>"Extremo"</formula>
    </cfRule>
    <cfRule type="cellIs" dxfId="1589" priority="102" operator="equal">
      <formula>"Alto"</formula>
    </cfRule>
    <cfRule type="cellIs" dxfId="1588" priority="103" operator="equal">
      <formula>"Moderado"</formula>
    </cfRule>
    <cfRule type="cellIs" dxfId="1587" priority="104" operator="equal">
      <formula>"Bajo"</formula>
    </cfRule>
  </conditionalFormatting>
  <conditionalFormatting sqref="D508">
    <cfRule type="cellIs" dxfId="1586" priority="86" operator="equal">
      <formula>"Alto"</formula>
    </cfRule>
    <cfRule type="cellIs" dxfId="1585" priority="88" operator="equal">
      <formula>"Bajo"</formula>
    </cfRule>
    <cfRule type="cellIs" dxfId="1584" priority="87" operator="equal">
      <formula>"Moderado"</formula>
    </cfRule>
    <cfRule type="cellIs" dxfId="1583" priority="85" operator="equal">
      <formula>"Extremo"</formula>
    </cfRule>
  </conditionalFormatting>
  <conditionalFormatting sqref="D517">
    <cfRule type="cellIs" dxfId="1582" priority="79" operator="equal">
      <formula>"Moderado"</formula>
    </cfRule>
    <cfRule type="cellIs" dxfId="1581" priority="78" operator="equal">
      <formula>"Alto"</formula>
    </cfRule>
    <cfRule type="cellIs" dxfId="1580" priority="77" operator="equal">
      <formula>"Extremo"</formula>
    </cfRule>
    <cfRule type="cellIs" dxfId="1579" priority="80" operator="equal">
      <formula>"Bajo"</formula>
    </cfRule>
  </conditionalFormatting>
  <conditionalFormatting sqref="D526">
    <cfRule type="cellIs" dxfId="1578" priority="95" operator="equal">
      <formula>"Moderado"</formula>
    </cfRule>
    <cfRule type="cellIs" dxfId="1577" priority="94" operator="equal">
      <formula>"Alto"</formula>
    </cfRule>
    <cfRule type="cellIs" dxfId="1576" priority="93" operator="equal">
      <formula>"Extremo"</formula>
    </cfRule>
    <cfRule type="cellIs" dxfId="1575" priority="96" operator="equal">
      <formula>"Bajo"</formula>
    </cfRule>
  </conditionalFormatting>
  <conditionalFormatting sqref="D535">
    <cfRule type="cellIs" dxfId="1574" priority="208" operator="equal">
      <formula>"Bajo"</formula>
    </cfRule>
    <cfRule type="cellIs" dxfId="1573" priority="205" operator="equal">
      <formula>"Extremo"</formula>
    </cfRule>
    <cfRule type="cellIs" dxfId="1572" priority="206" operator="equal">
      <formula>"Alto"</formula>
    </cfRule>
    <cfRule type="cellIs" dxfId="1571" priority="207" operator="equal">
      <formula>"Moderado"</formula>
    </cfRule>
  </conditionalFormatting>
  <conditionalFormatting sqref="D544">
    <cfRule type="cellIs" dxfId="1570" priority="45" operator="equal">
      <formula>"Extremo"</formula>
    </cfRule>
    <cfRule type="cellIs" dxfId="1569" priority="46" operator="equal">
      <formula>"Alto"</formula>
    </cfRule>
    <cfRule type="cellIs" dxfId="1568" priority="47" operator="equal">
      <formula>"Moderado"</formula>
    </cfRule>
    <cfRule type="cellIs" dxfId="1567" priority="48" operator="equal">
      <formula>"Bajo"</formula>
    </cfRule>
  </conditionalFormatting>
  <conditionalFormatting sqref="D553">
    <cfRule type="cellIs" dxfId="1566" priority="53" operator="equal">
      <formula>"Extremo"</formula>
    </cfRule>
    <cfRule type="cellIs" dxfId="1565" priority="54" operator="equal">
      <formula>"Alto"</formula>
    </cfRule>
    <cfRule type="cellIs" dxfId="1564" priority="55" operator="equal">
      <formula>"Moderado"</formula>
    </cfRule>
    <cfRule type="cellIs" dxfId="1563" priority="56" operator="equal">
      <formula>"Bajo"</formula>
    </cfRule>
  </conditionalFormatting>
  <conditionalFormatting sqref="D562">
    <cfRule type="cellIs" dxfId="1562" priority="61" operator="equal">
      <formula>"Extremo"</formula>
    </cfRule>
    <cfRule type="cellIs" dxfId="1561" priority="62" operator="equal">
      <formula>"Alto"</formula>
    </cfRule>
    <cfRule type="cellIs" dxfId="1560" priority="63" operator="equal">
      <formula>"Moderado"</formula>
    </cfRule>
    <cfRule type="cellIs" dxfId="1559" priority="64" operator="equal">
      <formula>"Bajo"</formula>
    </cfRule>
  </conditionalFormatting>
  <conditionalFormatting sqref="D571">
    <cfRule type="cellIs" dxfId="1558" priority="69" operator="equal">
      <formula>"Extremo"</formula>
    </cfRule>
    <cfRule type="cellIs" dxfId="1557" priority="71" operator="equal">
      <formula>"Moderado"</formula>
    </cfRule>
    <cfRule type="cellIs" dxfId="1556" priority="72" operator="equal">
      <formula>"Bajo"</formula>
    </cfRule>
    <cfRule type="cellIs" dxfId="1555" priority="70" operator="equal">
      <formula>"Alto"</formula>
    </cfRule>
  </conditionalFormatting>
  <conditionalFormatting sqref="D580">
    <cfRule type="cellIs" dxfId="1554" priority="198" operator="equal">
      <formula>"Alto"</formula>
    </cfRule>
    <cfRule type="cellIs" dxfId="1553" priority="199" operator="equal">
      <formula>"Moderado"</formula>
    </cfRule>
    <cfRule type="cellIs" dxfId="1552" priority="200" operator="equal">
      <formula>"Bajo"</formula>
    </cfRule>
    <cfRule type="cellIs" dxfId="1551" priority="197" operator="equal">
      <formula>"Extremo"</formula>
    </cfRule>
  </conditionalFormatting>
  <conditionalFormatting sqref="D589">
    <cfRule type="cellIs" dxfId="1550" priority="191" operator="equal">
      <formula>"Moderado"</formula>
    </cfRule>
    <cfRule type="cellIs" dxfId="1549" priority="189" operator="equal">
      <formula>"Extremo"</formula>
    </cfRule>
    <cfRule type="cellIs" dxfId="1548" priority="190" operator="equal">
      <formula>"Alto"</formula>
    </cfRule>
    <cfRule type="cellIs" dxfId="1547" priority="192" operator="equal">
      <formula>"Bajo"</formula>
    </cfRule>
  </conditionalFormatting>
  <conditionalFormatting sqref="D598">
    <cfRule type="cellIs" dxfId="1546" priority="39" operator="equal">
      <formula>"Moderado"</formula>
    </cfRule>
    <cfRule type="cellIs" dxfId="1545" priority="37" operator="equal">
      <formula>"Extremo"</formula>
    </cfRule>
    <cfRule type="cellIs" dxfId="1544" priority="38" operator="equal">
      <formula>"Alto"</formula>
    </cfRule>
    <cfRule type="cellIs" dxfId="1543" priority="40" operator="equal">
      <formula>"Bajo"</formula>
    </cfRule>
  </conditionalFormatting>
  <conditionalFormatting sqref="D607">
    <cfRule type="cellIs" dxfId="1542" priority="181" operator="equal">
      <formula>"Extremo"</formula>
    </cfRule>
    <cfRule type="cellIs" dxfId="1541" priority="184" operator="equal">
      <formula>"Bajo"</formula>
    </cfRule>
    <cfRule type="cellIs" dxfId="1540" priority="183" operator="equal">
      <formula>"Moderado"</formula>
    </cfRule>
    <cfRule type="cellIs" dxfId="1539" priority="182" operator="equal">
      <formula>"Alto"</formula>
    </cfRule>
  </conditionalFormatting>
  <conditionalFormatting sqref="D616">
    <cfRule type="cellIs" dxfId="1538" priority="32" operator="equal">
      <formula>"Bajo"</formula>
    </cfRule>
    <cfRule type="cellIs" dxfId="1537" priority="31" operator="equal">
      <formula>"Moderado"</formula>
    </cfRule>
    <cfRule type="cellIs" dxfId="1536" priority="30" operator="equal">
      <formula>"Alto"</formula>
    </cfRule>
    <cfRule type="cellIs" dxfId="1535" priority="29" operator="equal">
      <formula>"Extremo"</formula>
    </cfRule>
  </conditionalFormatting>
  <conditionalFormatting sqref="D625">
    <cfRule type="cellIs" dxfId="1534" priority="24" operator="equal">
      <formula>"Bajo"</formula>
    </cfRule>
    <cfRule type="cellIs" dxfId="1533" priority="23" operator="equal">
      <formula>"Moderado"</formula>
    </cfRule>
    <cfRule type="cellIs" dxfId="1532" priority="22" operator="equal">
      <formula>"Alto"</formula>
    </cfRule>
    <cfRule type="cellIs" dxfId="1531" priority="21" operator="equal">
      <formula>"Extremo"</formula>
    </cfRule>
  </conditionalFormatting>
  <conditionalFormatting sqref="D634">
    <cfRule type="cellIs" dxfId="1530" priority="176" operator="equal">
      <formula>"Bajo"</formula>
    </cfRule>
    <cfRule type="cellIs" dxfId="1529" priority="175" operator="equal">
      <formula>"Moderado"</formula>
    </cfRule>
    <cfRule type="cellIs" dxfId="1528" priority="173" operator="equal">
      <formula>"Extremo"</formula>
    </cfRule>
    <cfRule type="cellIs" dxfId="1527" priority="174" operator="equal">
      <formula>"Alto"</formula>
    </cfRule>
  </conditionalFormatting>
  <conditionalFormatting sqref="D643">
    <cfRule type="cellIs" dxfId="1526" priority="14" operator="equal">
      <formula>"Alto"</formula>
    </cfRule>
    <cfRule type="cellIs" dxfId="1525" priority="15" operator="equal">
      <formula>"Moderado"</formula>
    </cfRule>
    <cfRule type="cellIs" dxfId="1524" priority="13" operator="equal">
      <formula>"Extremo"</formula>
    </cfRule>
    <cfRule type="cellIs" dxfId="1523" priority="16" operator="equal">
      <formula>"Bajo"</formula>
    </cfRule>
  </conditionalFormatting>
  <conditionalFormatting sqref="D652">
    <cfRule type="cellIs" dxfId="1522" priority="8" operator="equal">
      <formula>"Bajo"</formula>
    </cfRule>
    <cfRule type="cellIs" dxfId="1521" priority="7" operator="equal">
      <formula>"Moderado"</formula>
    </cfRule>
    <cfRule type="cellIs" dxfId="1520" priority="6" operator="equal">
      <formula>"Alto"</formula>
    </cfRule>
    <cfRule type="cellIs" dxfId="1519" priority="5" operator="equal">
      <formula>"Extremo"</formula>
    </cfRule>
  </conditionalFormatting>
  <conditionalFormatting sqref="D661">
    <cfRule type="cellIs" dxfId="1518" priority="168" operator="equal">
      <formula>"Bajo"</formula>
    </cfRule>
    <cfRule type="cellIs" dxfId="1517" priority="167" operator="equal">
      <formula>"Moderado"</formula>
    </cfRule>
    <cfRule type="cellIs" dxfId="1516" priority="166" operator="equal">
      <formula>"Alto"</formula>
    </cfRule>
    <cfRule type="cellIs" dxfId="1515" priority="165" operator="equal">
      <formula>"Extremo"</formula>
    </cfRule>
  </conditionalFormatting>
  <conditionalFormatting sqref="D670">
    <cfRule type="cellIs" dxfId="1514" priority="157" operator="equal">
      <formula>"Extremo"</formula>
    </cfRule>
    <cfRule type="cellIs" dxfId="1513" priority="158" operator="equal">
      <formula>"Alto"</formula>
    </cfRule>
    <cfRule type="cellIs" dxfId="1512" priority="159" operator="equal">
      <formula>"Moderado"</formula>
    </cfRule>
    <cfRule type="cellIs" dxfId="1511" priority="160" operator="equal">
      <formula>"Bajo"</formula>
    </cfRule>
  </conditionalFormatting>
  <conditionalFormatting sqref="D679">
    <cfRule type="cellIs" dxfId="1510" priority="150" operator="equal">
      <formula>"Alto"</formula>
    </cfRule>
    <cfRule type="cellIs" dxfId="1509" priority="151" operator="equal">
      <formula>"Moderado"</formula>
    </cfRule>
    <cfRule type="cellIs" dxfId="1508" priority="152" operator="equal">
      <formula>"Bajo"</formula>
    </cfRule>
    <cfRule type="cellIs" dxfId="1507" priority="149" operator="equal">
      <formula>"Extremo"</formula>
    </cfRule>
  </conditionalFormatting>
  <conditionalFormatting sqref="D688">
    <cfRule type="cellIs" dxfId="1506" priority="144" operator="equal">
      <formula>"Bajo"</formula>
    </cfRule>
    <cfRule type="cellIs" dxfId="1505" priority="143" operator="equal">
      <formula>"Moderado"</formula>
    </cfRule>
    <cfRule type="cellIs" dxfId="1504" priority="142" operator="equal">
      <formula>"Alto"</formula>
    </cfRule>
    <cfRule type="cellIs" dxfId="1503" priority="141" operator="equal">
      <formula>"Extremo"</formula>
    </cfRule>
  </conditionalFormatting>
  <conditionalFormatting sqref="D697">
    <cfRule type="cellIs" dxfId="1502" priority="133" operator="equal">
      <formula>"Extremo"</formula>
    </cfRule>
    <cfRule type="cellIs" dxfId="1501" priority="134" operator="equal">
      <formula>"Alto"</formula>
    </cfRule>
    <cfRule type="cellIs" dxfId="1500" priority="135" operator="equal">
      <formula>"Moderado"</formula>
    </cfRule>
    <cfRule type="cellIs" dxfId="1499" priority="136" operator="equal">
      <formula>"Bajo"</formula>
    </cfRule>
  </conditionalFormatting>
  <conditionalFormatting sqref="D706">
    <cfRule type="cellIs" dxfId="1498" priority="126" operator="equal">
      <formula>"Alto"</formula>
    </cfRule>
    <cfRule type="cellIs" dxfId="1497" priority="128" operator="equal">
      <formula>"Bajo"</formula>
    </cfRule>
    <cfRule type="cellIs" dxfId="1496" priority="127" operator="equal">
      <formula>"Moderado"</formula>
    </cfRule>
    <cfRule type="cellIs" dxfId="1495" priority="125" operator="equal">
      <formula>"Extremo"</formula>
    </cfRule>
  </conditionalFormatting>
  <conditionalFormatting sqref="D715">
    <cfRule type="cellIs" dxfId="1494" priority="120" operator="equal">
      <formula>"Bajo"</formula>
    </cfRule>
    <cfRule type="cellIs" dxfId="1493" priority="118" operator="equal">
      <formula>"Alto"</formula>
    </cfRule>
    <cfRule type="cellIs" dxfId="1492" priority="119" operator="equal">
      <formula>"Moderado"</formula>
    </cfRule>
    <cfRule type="cellIs" dxfId="1491" priority="117" operator="equal">
      <formula>"Extremo"</formula>
    </cfRule>
  </conditionalFormatting>
  <conditionalFormatting sqref="X65 X68 X71 X74 X77 X80 X83 X86 X89 X92 X95 X98 X101 X104 X107 X110 X113 X116 X119 X122 X125 X128 X131 X134 X137 X140 X143 X146 X149 X152 X155 X158 X161 X164 X167 X170 X173 X176 X179 X182 X185 X188 X191 X194 X197 X200 X203 X206 X209 X212">
    <cfRule type="cellIs" dxfId="1490" priority="296" operator="equal">
      <formula>"Bajo"</formula>
    </cfRule>
    <cfRule type="cellIs" dxfId="1489" priority="295" operator="equal">
      <formula>"Moderado"</formula>
    </cfRule>
    <cfRule type="cellIs" dxfId="1488" priority="293" operator="equal">
      <formula>"Extremo"</formula>
    </cfRule>
    <cfRule type="cellIs" dxfId="1487" priority="294" operator="equal">
      <formula>"Alto"</formula>
    </cfRule>
  </conditionalFormatting>
  <conditionalFormatting sqref="X264 X274 X283 X292 X301">
    <cfRule type="cellIs" dxfId="1486" priority="272" operator="equal">
      <formula>"Bajo"</formula>
    </cfRule>
    <cfRule type="cellIs" dxfId="1485" priority="271" operator="equal">
      <formula>"Moderado"</formula>
    </cfRule>
    <cfRule type="cellIs" dxfId="1484" priority="270" operator="equal">
      <formula>"Alto"</formula>
    </cfRule>
    <cfRule type="cellIs" dxfId="1483" priority="269" operator="equal">
      <formula>"Extremo"</formula>
    </cfRule>
  </conditionalFormatting>
  <conditionalFormatting sqref="X310 X319 X328 X337 X346 X355 X364 X373 X382 X427 X454 X463 X472">
    <cfRule type="cellIs" dxfId="1482" priority="267" operator="equal">
      <formula>"Moderado"</formula>
    </cfRule>
    <cfRule type="cellIs" dxfId="1481" priority="266" operator="equal">
      <formula>"Alto"</formula>
    </cfRule>
    <cfRule type="cellIs" dxfId="1480" priority="265" operator="equal">
      <formula>"Extremo"</formula>
    </cfRule>
    <cfRule type="cellIs" dxfId="1479" priority="268" operator="equal">
      <formula>"Bajo"</formula>
    </cfRule>
  </conditionalFormatting>
  <conditionalFormatting sqref="X391">
    <cfRule type="cellIs" dxfId="1478" priority="258" operator="equal">
      <formula>"Alto"</formula>
    </cfRule>
    <cfRule type="cellIs" dxfId="1477" priority="259" operator="equal">
      <formula>"Moderado"</formula>
    </cfRule>
    <cfRule type="cellIs" dxfId="1476" priority="260" operator="equal">
      <formula>"Bajo"</formula>
    </cfRule>
    <cfRule type="cellIs" dxfId="1475" priority="257" operator="equal">
      <formula>"Extremo"</formula>
    </cfRule>
  </conditionalFormatting>
  <conditionalFormatting sqref="X400">
    <cfRule type="cellIs" dxfId="1474" priority="249" operator="equal">
      <formula>"Extremo"</formula>
    </cfRule>
    <cfRule type="cellIs" dxfId="1473" priority="250" operator="equal">
      <formula>"Alto"</formula>
    </cfRule>
    <cfRule type="cellIs" dxfId="1472" priority="251" operator="equal">
      <formula>"Moderado"</formula>
    </cfRule>
    <cfRule type="cellIs" dxfId="1471" priority="252" operator="equal">
      <formula>"Bajo"</formula>
    </cfRule>
  </conditionalFormatting>
  <conditionalFormatting sqref="X409">
    <cfRule type="cellIs" dxfId="1470" priority="244" operator="equal">
      <formula>"Bajo"</formula>
    </cfRule>
    <cfRule type="cellIs" dxfId="1469" priority="243" operator="equal">
      <formula>"Moderado"</formula>
    </cfRule>
    <cfRule type="cellIs" dxfId="1468" priority="242" operator="equal">
      <formula>"Alto"</formula>
    </cfRule>
    <cfRule type="cellIs" dxfId="1467" priority="241" operator="equal">
      <formula>"Extremo"</formula>
    </cfRule>
  </conditionalFormatting>
  <conditionalFormatting sqref="X418">
    <cfRule type="cellIs" dxfId="1466" priority="233" operator="equal">
      <formula>"Extremo"</formula>
    </cfRule>
    <cfRule type="cellIs" dxfId="1465" priority="236" operator="equal">
      <formula>"Bajo"</formula>
    </cfRule>
    <cfRule type="cellIs" dxfId="1464" priority="235" operator="equal">
      <formula>"Moderado"</formula>
    </cfRule>
    <cfRule type="cellIs" dxfId="1463" priority="234" operator="equal">
      <formula>"Alto"</formula>
    </cfRule>
  </conditionalFormatting>
  <conditionalFormatting sqref="X436">
    <cfRule type="cellIs" dxfId="1462" priority="224" operator="equal">
      <formula>"Bajo"</formula>
    </cfRule>
    <cfRule type="cellIs" dxfId="1461" priority="223" operator="equal">
      <formula>"Moderado"</formula>
    </cfRule>
    <cfRule type="cellIs" dxfId="1460" priority="222" operator="equal">
      <formula>"Alto"</formula>
    </cfRule>
    <cfRule type="cellIs" dxfId="1459" priority="221" operator="equal">
      <formula>"Extremo"</formula>
    </cfRule>
  </conditionalFormatting>
  <conditionalFormatting sqref="X445">
    <cfRule type="cellIs" dxfId="1458" priority="218" operator="equal">
      <formula>"Alto"</formula>
    </cfRule>
    <cfRule type="cellIs" dxfId="1457" priority="217" operator="equal">
      <formula>"Extremo"</formula>
    </cfRule>
    <cfRule type="cellIs" dxfId="1456" priority="220" operator="equal">
      <formula>"Bajo"</formula>
    </cfRule>
    <cfRule type="cellIs" dxfId="1455" priority="219" operator="equal">
      <formula>"Moderado"</formula>
    </cfRule>
  </conditionalFormatting>
  <conditionalFormatting sqref="X481">
    <cfRule type="cellIs" dxfId="1454" priority="212" operator="equal">
      <formula>"Bajo"</formula>
    </cfRule>
    <cfRule type="cellIs" dxfId="1453" priority="211" operator="equal">
      <formula>"Moderado"</formula>
    </cfRule>
    <cfRule type="cellIs" dxfId="1452" priority="209" operator="equal">
      <formula>"Extremo"</formula>
    </cfRule>
    <cfRule type="cellIs" dxfId="1451" priority="210" operator="equal">
      <formula>"Alto"</formula>
    </cfRule>
  </conditionalFormatting>
  <conditionalFormatting sqref="X490">
    <cfRule type="cellIs" dxfId="1450" priority="108" operator="equal">
      <formula>"Bajo"</formula>
    </cfRule>
    <cfRule type="cellIs" dxfId="1449" priority="107" operator="equal">
      <formula>"Moderado"</formula>
    </cfRule>
    <cfRule type="cellIs" dxfId="1448" priority="106" operator="equal">
      <formula>"Alto"</formula>
    </cfRule>
    <cfRule type="cellIs" dxfId="1447" priority="105" operator="equal">
      <formula>"Extremo"</formula>
    </cfRule>
  </conditionalFormatting>
  <conditionalFormatting sqref="X499">
    <cfRule type="cellIs" dxfId="1446" priority="97" operator="equal">
      <formula>"Extremo"</formula>
    </cfRule>
    <cfRule type="cellIs" dxfId="1445" priority="100" operator="equal">
      <formula>"Bajo"</formula>
    </cfRule>
    <cfRule type="cellIs" dxfId="1444" priority="99" operator="equal">
      <formula>"Moderado"</formula>
    </cfRule>
    <cfRule type="cellIs" dxfId="1443" priority="98" operator="equal">
      <formula>"Alto"</formula>
    </cfRule>
  </conditionalFormatting>
  <conditionalFormatting sqref="X508">
    <cfRule type="cellIs" dxfId="1442" priority="84" operator="equal">
      <formula>"Bajo"</formula>
    </cfRule>
    <cfRule type="cellIs" dxfId="1441" priority="83" operator="equal">
      <formula>"Moderado"</formula>
    </cfRule>
    <cfRule type="cellIs" dxfId="1440" priority="81" operator="equal">
      <formula>"Extremo"</formula>
    </cfRule>
    <cfRule type="cellIs" dxfId="1439" priority="82" operator="equal">
      <formula>"Alto"</formula>
    </cfRule>
  </conditionalFormatting>
  <conditionalFormatting sqref="X517">
    <cfRule type="cellIs" dxfId="1438" priority="75" operator="equal">
      <formula>"Moderado"</formula>
    </cfRule>
    <cfRule type="cellIs" dxfId="1437" priority="73" operator="equal">
      <formula>"Extremo"</formula>
    </cfRule>
    <cfRule type="cellIs" dxfId="1436" priority="74" operator="equal">
      <formula>"Alto"</formula>
    </cfRule>
    <cfRule type="cellIs" dxfId="1435" priority="76" operator="equal">
      <formula>"Bajo"</formula>
    </cfRule>
  </conditionalFormatting>
  <conditionalFormatting sqref="X526">
    <cfRule type="cellIs" dxfId="1434" priority="89" operator="equal">
      <formula>"Extremo"</formula>
    </cfRule>
    <cfRule type="cellIs" dxfId="1433" priority="92" operator="equal">
      <formula>"Bajo"</formula>
    </cfRule>
    <cfRule type="cellIs" dxfId="1432" priority="91" operator="equal">
      <formula>"Moderado"</formula>
    </cfRule>
    <cfRule type="cellIs" dxfId="1431" priority="90" operator="equal">
      <formula>"Alto"</formula>
    </cfRule>
  </conditionalFormatting>
  <conditionalFormatting sqref="X535">
    <cfRule type="cellIs" dxfId="1430" priority="201" operator="equal">
      <formula>"Extremo"</formula>
    </cfRule>
    <cfRule type="cellIs" dxfId="1429" priority="202" operator="equal">
      <formula>"Alto"</formula>
    </cfRule>
    <cfRule type="cellIs" dxfId="1428" priority="203" operator="equal">
      <formula>"Moderado"</formula>
    </cfRule>
    <cfRule type="cellIs" dxfId="1427" priority="204" operator="equal">
      <formula>"Bajo"</formula>
    </cfRule>
  </conditionalFormatting>
  <conditionalFormatting sqref="X544">
    <cfRule type="cellIs" dxfId="1426" priority="42" operator="equal">
      <formula>"Alto"</formula>
    </cfRule>
    <cfRule type="cellIs" dxfId="1425" priority="43" operator="equal">
      <formula>"Moderado"</formula>
    </cfRule>
    <cfRule type="cellIs" dxfId="1424" priority="44" operator="equal">
      <formula>"Bajo"</formula>
    </cfRule>
    <cfRule type="cellIs" dxfId="1423" priority="41" operator="equal">
      <formula>"Extremo"</formula>
    </cfRule>
  </conditionalFormatting>
  <conditionalFormatting sqref="X553">
    <cfRule type="cellIs" dxfId="1422" priority="52" operator="equal">
      <formula>"Bajo"</formula>
    </cfRule>
    <cfRule type="cellIs" dxfId="1421" priority="51" operator="equal">
      <formula>"Moderado"</formula>
    </cfRule>
    <cfRule type="cellIs" dxfId="1420" priority="50" operator="equal">
      <formula>"Alto"</formula>
    </cfRule>
    <cfRule type="cellIs" dxfId="1419" priority="49" operator="equal">
      <formula>"Extremo"</formula>
    </cfRule>
  </conditionalFormatting>
  <conditionalFormatting sqref="X562">
    <cfRule type="cellIs" dxfId="1418" priority="59" operator="equal">
      <formula>"Moderado"</formula>
    </cfRule>
    <cfRule type="cellIs" dxfId="1417" priority="58" operator="equal">
      <formula>"Alto"</formula>
    </cfRule>
    <cfRule type="cellIs" dxfId="1416" priority="57" operator="equal">
      <formula>"Extremo"</formula>
    </cfRule>
    <cfRule type="cellIs" dxfId="1415" priority="60" operator="equal">
      <formula>"Bajo"</formula>
    </cfRule>
  </conditionalFormatting>
  <conditionalFormatting sqref="X571">
    <cfRule type="cellIs" dxfId="1414" priority="65" operator="equal">
      <formula>"Extremo"</formula>
    </cfRule>
    <cfRule type="cellIs" dxfId="1413" priority="68" operator="equal">
      <formula>"Bajo"</formula>
    </cfRule>
    <cfRule type="cellIs" dxfId="1412" priority="67" operator="equal">
      <formula>"Moderado"</formula>
    </cfRule>
    <cfRule type="cellIs" dxfId="1411" priority="66" operator="equal">
      <formula>"Alto"</formula>
    </cfRule>
  </conditionalFormatting>
  <conditionalFormatting sqref="X580">
    <cfRule type="cellIs" dxfId="1410" priority="195" operator="equal">
      <formula>"Moderado"</formula>
    </cfRule>
    <cfRule type="cellIs" dxfId="1409" priority="196" operator="equal">
      <formula>"Bajo"</formula>
    </cfRule>
    <cfRule type="cellIs" dxfId="1408" priority="193" operator="equal">
      <formula>"Extremo"</formula>
    </cfRule>
    <cfRule type="cellIs" dxfId="1407" priority="194" operator="equal">
      <formula>"Alto"</formula>
    </cfRule>
  </conditionalFormatting>
  <conditionalFormatting sqref="X589">
    <cfRule type="cellIs" dxfId="1406" priority="188" operator="equal">
      <formula>"Bajo"</formula>
    </cfRule>
    <cfRule type="cellIs" dxfId="1405" priority="186" operator="equal">
      <formula>"Alto"</formula>
    </cfRule>
    <cfRule type="cellIs" dxfId="1404" priority="185" operator="equal">
      <formula>"Extremo"</formula>
    </cfRule>
    <cfRule type="cellIs" dxfId="1403" priority="187" operator="equal">
      <formula>"Moderado"</formula>
    </cfRule>
  </conditionalFormatting>
  <conditionalFormatting sqref="X598">
    <cfRule type="cellIs" dxfId="1402" priority="35" operator="equal">
      <formula>"Moderado"</formula>
    </cfRule>
    <cfRule type="cellIs" dxfId="1401" priority="36" operator="equal">
      <formula>"Bajo"</formula>
    </cfRule>
    <cfRule type="cellIs" dxfId="1400" priority="34" operator="equal">
      <formula>"Alto"</formula>
    </cfRule>
    <cfRule type="cellIs" dxfId="1399" priority="33" operator="equal">
      <formula>"Extremo"</formula>
    </cfRule>
  </conditionalFormatting>
  <conditionalFormatting sqref="X607">
    <cfRule type="cellIs" dxfId="1398" priority="177" operator="equal">
      <formula>"Extremo"</formula>
    </cfRule>
    <cfRule type="cellIs" dxfId="1397" priority="180" operator="equal">
      <formula>"Bajo"</formula>
    </cfRule>
    <cfRule type="cellIs" dxfId="1396" priority="179" operator="equal">
      <formula>"Moderado"</formula>
    </cfRule>
    <cfRule type="cellIs" dxfId="1395" priority="178" operator="equal">
      <formula>"Alto"</formula>
    </cfRule>
  </conditionalFormatting>
  <conditionalFormatting sqref="X616">
    <cfRule type="cellIs" dxfId="1394" priority="25" operator="equal">
      <formula>"Extremo"</formula>
    </cfRule>
    <cfRule type="cellIs" dxfId="1393" priority="28" operator="equal">
      <formula>"Bajo"</formula>
    </cfRule>
    <cfRule type="cellIs" dxfId="1392" priority="26" operator="equal">
      <formula>"Alto"</formula>
    </cfRule>
    <cfRule type="cellIs" dxfId="1391" priority="27" operator="equal">
      <formula>"Moderado"</formula>
    </cfRule>
  </conditionalFormatting>
  <conditionalFormatting sqref="X625">
    <cfRule type="cellIs" dxfId="1390" priority="17" operator="equal">
      <formula>"Extremo"</formula>
    </cfRule>
    <cfRule type="cellIs" dxfId="1389" priority="18" operator="equal">
      <formula>"Alto"</formula>
    </cfRule>
    <cfRule type="cellIs" dxfId="1388" priority="19" operator="equal">
      <formula>"Moderado"</formula>
    </cfRule>
    <cfRule type="cellIs" dxfId="1387" priority="20" operator="equal">
      <formula>"Bajo"</formula>
    </cfRule>
  </conditionalFormatting>
  <conditionalFormatting sqref="X634">
    <cfRule type="cellIs" dxfId="1386" priority="169" operator="equal">
      <formula>"Extremo"</formula>
    </cfRule>
    <cfRule type="cellIs" dxfId="1385" priority="171" operator="equal">
      <formula>"Moderado"</formula>
    </cfRule>
    <cfRule type="cellIs" dxfId="1384" priority="170" operator="equal">
      <formula>"Alto"</formula>
    </cfRule>
    <cfRule type="cellIs" dxfId="1383" priority="172" operator="equal">
      <formula>"Bajo"</formula>
    </cfRule>
  </conditionalFormatting>
  <conditionalFormatting sqref="X643">
    <cfRule type="cellIs" dxfId="1382" priority="9" operator="equal">
      <formula>"Extremo"</formula>
    </cfRule>
    <cfRule type="cellIs" dxfId="1381" priority="10" operator="equal">
      <formula>"Alto"</formula>
    </cfRule>
    <cfRule type="cellIs" dxfId="1380" priority="11" operator="equal">
      <formula>"Moderado"</formula>
    </cfRule>
    <cfRule type="cellIs" dxfId="1379" priority="12" operator="equal">
      <formula>"Bajo"</formula>
    </cfRule>
  </conditionalFormatting>
  <conditionalFormatting sqref="X652">
    <cfRule type="cellIs" dxfId="1378" priority="2" operator="equal">
      <formula>"Alto"</formula>
    </cfRule>
    <cfRule type="cellIs" dxfId="1377" priority="4" operator="equal">
      <formula>"Bajo"</formula>
    </cfRule>
    <cfRule type="cellIs" dxfId="1376" priority="1" operator="equal">
      <formula>"Extremo"</formula>
    </cfRule>
    <cfRule type="cellIs" dxfId="1375" priority="3" operator="equal">
      <formula>"Moderado"</formula>
    </cfRule>
  </conditionalFormatting>
  <conditionalFormatting sqref="X661">
    <cfRule type="cellIs" dxfId="1374" priority="164" operator="equal">
      <formula>"Bajo"</formula>
    </cfRule>
    <cfRule type="cellIs" dxfId="1373" priority="162" operator="equal">
      <formula>"Alto"</formula>
    </cfRule>
    <cfRule type="cellIs" dxfId="1372" priority="163" operator="equal">
      <formula>"Moderado"</formula>
    </cfRule>
    <cfRule type="cellIs" dxfId="1371" priority="161" operator="equal">
      <formula>"Extremo"</formula>
    </cfRule>
  </conditionalFormatting>
  <conditionalFormatting sqref="X670">
    <cfRule type="cellIs" dxfId="1370" priority="153" operator="equal">
      <formula>"Extremo"</formula>
    </cfRule>
    <cfRule type="cellIs" dxfId="1369" priority="154" operator="equal">
      <formula>"Alto"</formula>
    </cfRule>
    <cfRule type="cellIs" dxfId="1368" priority="155" operator="equal">
      <formula>"Moderado"</formula>
    </cfRule>
    <cfRule type="cellIs" dxfId="1367" priority="156" operator="equal">
      <formula>"Bajo"</formula>
    </cfRule>
  </conditionalFormatting>
  <conditionalFormatting sqref="X679">
    <cfRule type="cellIs" dxfId="1366" priority="146" operator="equal">
      <formula>"Alto"</formula>
    </cfRule>
    <cfRule type="cellIs" dxfId="1365" priority="147" operator="equal">
      <formula>"Moderado"</formula>
    </cfRule>
    <cfRule type="cellIs" dxfId="1364" priority="148" operator="equal">
      <formula>"Bajo"</formula>
    </cfRule>
    <cfRule type="cellIs" dxfId="1363" priority="145" operator="equal">
      <formula>"Extremo"</formula>
    </cfRule>
  </conditionalFormatting>
  <conditionalFormatting sqref="X688">
    <cfRule type="cellIs" dxfId="1362" priority="140" operator="equal">
      <formula>"Bajo"</formula>
    </cfRule>
    <cfRule type="cellIs" dxfId="1361" priority="138" operator="equal">
      <formula>"Alto"</formula>
    </cfRule>
    <cfRule type="cellIs" dxfId="1360" priority="139" operator="equal">
      <formula>"Moderado"</formula>
    </cfRule>
    <cfRule type="cellIs" dxfId="1359" priority="137" operator="equal">
      <formula>"Extremo"</formula>
    </cfRule>
  </conditionalFormatting>
  <conditionalFormatting sqref="X697">
    <cfRule type="cellIs" dxfId="1358" priority="129" operator="equal">
      <formula>"Extremo"</formula>
    </cfRule>
    <cfRule type="cellIs" dxfId="1357" priority="132" operator="equal">
      <formula>"Bajo"</formula>
    </cfRule>
    <cfRule type="cellIs" dxfId="1356" priority="130" operator="equal">
      <formula>"Alto"</formula>
    </cfRule>
    <cfRule type="cellIs" dxfId="1355" priority="131" operator="equal">
      <formula>"Moderado"</formula>
    </cfRule>
  </conditionalFormatting>
  <conditionalFormatting sqref="X706">
    <cfRule type="cellIs" dxfId="1354" priority="121" operator="equal">
      <formula>"Extremo"</formula>
    </cfRule>
    <cfRule type="cellIs" dxfId="1353" priority="124" operator="equal">
      <formula>"Bajo"</formula>
    </cfRule>
    <cfRule type="cellIs" dxfId="1352" priority="123" operator="equal">
      <formula>"Moderado"</formula>
    </cfRule>
    <cfRule type="cellIs" dxfId="1351" priority="122" operator="equal">
      <formula>"Alto"</formula>
    </cfRule>
  </conditionalFormatting>
  <conditionalFormatting sqref="X715">
    <cfRule type="cellIs" dxfId="1350" priority="114" operator="equal">
      <formula>"Alto"</formula>
    </cfRule>
    <cfRule type="cellIs" dxfId="1349" priority="115" operator="equal">
      <formula>"Moderado"</formula>
    </cfRule>
    <cfRule type="cellIs" dxfId="1348" priority="116" operator="equal">
      <formula>"Bajo"</formula>
    </cfRule>
    <cfRule type="cellIs" dxfId="1347" priority="113" operator="equal">
      <formula>"Extremo"</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E04BC-5AA4-4046-9286-A415B3702394}">
  <sheetPr codeName="Hoja2">
    <pageSetUpPr fitToPage="1"/>
  </sheetPr>
  <dimension ref="B1:V33"/>
  <sheetViews>
    <sheetView showGridLines="0" zoomScale="50" zoomScaleNormal="50" workbookViewId="0"/>
  </sheetViews>
  <sheetFormatPr baseColWidth="10" defaultColWidth="11.42578125" defaultRowHeight="14.25" x14ac:dyDescent="0.2"/>
  <cols>
    <col min="1" max="1" width="3.5703125" style="80" customWidth="1"/>
    <col min="2" max="21" width="11.42578125" style="80"/>
    <col min="22" max="22" width="4.85546875" style="80" customWidth="1"/>
    <col min="23" max="16384" width="11.42578125" style="80"/>
  </cols>
  <sheetData>
    <row r="1" spans="2:22" ht="15" thickBot="1" x14ac:dyDescent="0.25"/>
    <row r="2" spans="2:22" x14ac:dyDescent="0.2">
      <c r="B2" s="226" t="s">
        <v>0</v>
      </c>
      <c r="C2" s="227"/>
      <c r="D2" s="227"/>
      <c r="E2" s="227"/>
      <c r="F2" s="227"/>
      <c r="G2" s="227"/>
      <c r="H2" s="227"/>
      <c r="I2" s="227"/>
      <c r="J2" s="227"/>
      <c r="K2" s="227"/>
      <c r="L2" s="227"/>
      <c r="M2" s="227"/>
      <c r="N2" s="227"/>
      <c r="O2" s="227"/>
      <c r="P2" s="227"/>
      <c r="Q2" s="227"/>
      <c r="R2" s="227"/>
      <c r="S2" s="227"/>
      <c r="T2" s="227"/>
      <c r="U2" s="228"/>
    </row>
    <row r="3" spans="2:22" ht="303" customHeight="1" x14ac:dyDescent="0.2">
      <c r="B3" s="214" t="s">
        <v>188</v>
      </c>
      <c r="C3" s="215"/>
      <c r="D3" s="215"/>
      <c r="E3" s="215"/>
      <c r="F3" s="215"/>
      <c r="G3" s="215"/>
      <c r="H3" s="215"/>
      <c r="I3" s="215"/>
      <c r="J3" s="215"/>
      <c r="K3" s="215"/>
      <c r="L3" s="215"/>
      <c r="M3" s="215"/>
      <c r="N3" s="215"/>
      <c r="O3" s="215"/>
      <c r="P3" s="215"/>
      <c r="Q3" s="215"/>
      <c r="R3" s="215"/>
      <c r="S3" s="215"/>
      <c r="T3" s="215"/>
      <c r="U3" s="216"/>
      <c r="V3" s="81"/>
    </row>
    <row r="4" spans="2:22" ht="15" customHeight="1" x14ac:dyDescent="0.2">
      <c r="B4" s="82"/>
      <c r="C4" s="220" t="s">
        <v>1</v>
      </c>
      <c r="D4" s="221"/>
      <c r="E4" s="222"/>
      <c r="F4" s="223" t="s">
        <v>2</v>
      </c>
      <c r="G4" s="224"/>
      <c r="H4" s="224"/>
      <c r="I4" s="224"/>
      <c r="J4" s="224"/>
      <c r="K4" s="224"/>
      <c r="L4" s="224"/>
      <c r="M4" s="224"/>
      <c r="N4" s="224"/>
      <c r="O4" s="224"/>
      <c r="P4" s="224"/>
      <c r="Q4" s="224"/>
      <c r="R4" s="224"/>
      <c r="S4" s="224"/>
      <c r="T4" s="225"/>
      <c r="U4" s="83"/>
    </row>
    <row r="5" spans="2:22" ht="33.75" customHeight="1" x14ac:dyDescent="0.2">
      <c r="B5" s="82"/>
      <c r="C5" s="213" t="s">
        <v>3</v>
      </c>
      <c r="D5" s="213"/>
      <c r="E5" s="213"/>
      <c r="F5" s="217" t="s">
        <v>4</v>
      </c>
      <c r="G5" s="218"/>
      <c r="H5" s="218"/>
      <c r="I5" s="218"/>
      <c r="J5" s="218"/>
      <c r="K5" s="218"/>
      <c r="L5" s="218"/>
      <c r="M5" s="218"/>
      <c r="N5" s="218"/>
      <c r="O5" s="218"/>
      <c r="P5" s="218"/>
      <c r="Q5" s="218"/>
      <c r="R5" s="218"/>
      <c r="S5" s="218"/>
      <c r="T5" s="219"/>
      <c r="U5" s="83"/>
    </row>
    <row r="6" spans="2:22" ht="15" customHeight="1" x14ac:dyDescent="0.2">
      <c r="B6" s="82"/>
      <c r="C6" s="213" t="s">
        <v>5</v>
      </c>
      <c r="D6" s="213"/>
      <c r="E6" s="213"/>
      <c r="F6" s="217" t="s">
        <v>6</v>
      </c>
      <c r="G6" s="218"/>
      <c r="H6" s="218"/>
      <c r="I6" s="218"/>
      <c r="J6" s="218"/>
      <c r="K6" s="218"/>
      <c r="L6" s="218"/>
      <c r="M6" s="218"/>
      <c r="N6" s="218"/>
      <c r="O6" s="218"/>
      <c r="P6" s="218"/>
      <c r="Q6" s="218"/>
      <c r="R6" s="218"/>
      <c r="S6" s="218"/>
      <c r="T6" s="219"/>
      <c r="U6" s="83"/>
    </row>
    <row r="7" spans="2:22" ht="15" customHeight="1" x14ac:dyDescent="0.2">
      <c r="B7" s="82"/>
      <c r="C7" s="213" t="s">
        <v>245</v>
      </c>
      <c r="D7" s="213"/>
      <c r="E7" s="213"/>
      <c r="F7" s="217" t="s">
        <v>246</v>
      </c>
      <c r="G7" s="218"/>
      <c r="H7" s="218"/>
      <c r="I7" s="218"/>
      <c r="J7" s="218"/>
      <c r="K7" s="218"/>
      <c r="L7" s="218"/>
      <c r="M7" s="218"/>
      <c r="N7" s="218"/>
      <c r="O7" s="218"/>
      <c r="P7" s="218"/>
      <c r="Q7" s="218"/>
      <c r="R7" s="218"/>
      <c r="S7" s="218"/>
      <c r="T7" s="219"/>
      <c r="U7" s="83"/>
    </row>
    <row r="8" spans="2:22" ht="45" customHeight="1" x14ac:dyDescent="0.2">
      <c r="B8" s="82"/>
      <c r="C8" s="213" t="s">
        <v>79</v>
      </c>
      <c r="D8" s="213"/>
      <c r="E8" s="213"/>
      <c r="F8" s="217" t="s">
        <v>202</v>
      </c>
      <c r="G8" s="218"/>
      <c r="H8" s="218"/>
      <c r="I8" s="218"/>
      <c r="J8" s="218"/>
      <c r="K8" s="218"/>
      <c r="L8" s="218"/>
      <c r="M8" s="218"/>
      <c r="N8" s="218"/>
      <c r="O8" s="218"/>
      <c r="P8" s="218"/>
      <c r="Q8" s="218"/>
      <c r="R8" s="218"/>
      <c r="S8" s="218"/>
      <c r="T8" s="219"/>
      <c r="U8" s="83"/>
    </row>
    <row r="9" spans="2:22" ht="15" customHeight="1" x14ac:dyDescent="0.2">
      <c r="B9" s="82"/>
      <c r="C9" s="213" t="s">
        <v>7</v>
      </c>
      <c r="D9" s="213"/>
      <c r="E9" s="213"/>
      <c r="F9" s="217" t="s">
        <v>240</v>
      </c>
      <c r="G9" s="218"/>
      <c r="H9" s="218"/>
      <c r="I9" s="218"/>
      <c r="J9" s="218"/>
      <c r="K9" s="218"/>
      <c r="L9" s="218"/>
      <c r="M9" s="218"/>
      <c r="N9" s="218"/>
      <c r="O9" s="218"/>
      <c r="P9" s="218"/>
      <c r="Q9" s="218"/>
      <c r="R9" s="218"/>
      <c r="S9" s="218"/>
      <c r="T9" s="219"/>
      <c r="U9" s="83"/>
    </row>
    <row r="10" spans="2:22" ht="15" customHeight="1" x14ac:dyDescent="0.2">
      <c r="B10" s="82"/>
      <c r="C10" s="213" t="s">
        <v>8</v>
      </c>
      <c r="D10" s="213"/>
      <c r="E10" s="213"/>
      <c r="F10" s="217" t="s">
        <v>9</v>
      </c>
      <c r="G10" s="218"/>
      <c r="H10" s="218"/>
      <c r="I10" s="218"/>
      <c r="J10" s="218"/>
      <c r="K10" s="218"/>
      <c r="L10" s="218"/>
      <c r="M10" s="218"/>
      <c r="N10" s="218"/>
      <c r="O10" s="218"/>
      <c r="P10" s="218"/>
      <c r="Q10" s="218"/>
      <c r="R10" s="218"/>
      <c r="S10" s="218"/>
      <c r="T10" s="219"/>
      <c r="U10" s="83"/>
    </row>
    <row r="11" spans="2:22" ht="15" customHeight="1" x14ac:dyDescent="0.2">
      <c r="B11" s="82"/>
      <c r="C11" s="213" t="s">
        <v>10</v>
      </c>
      <c r="D11" s="213"/>
      <c r="E11" s="213"/>
      <c r="F11" s="217" t="s">
        <v>189</v>
      </c>
      <c r="G11" s="218"/>
      <c r="H11" s="218"/>
      <c r="I11" s="218"/>
      <c r="J11" s="218"/>
      <c r="K11" s="218"/>
      <c r="L11" s="218"/>
      <c r="M11" s="218"/>
      <c r="N11" s="218"/>
      <c r="O11" s="218"/>
      <c r="P11" s="218"/>
      <c r="Q11" s="218"/>
      <c r="R11" s="218"/>
      <c r="S11" s="218"/>
      <c r="T11" s="219"/>
      <c r="U11" s="83"/>
    </row>
    <row r="12" spans="2:22" ht="45" customHeight="1" x14ac:dyDescent="0.2">
      <c r="B12" s="82"/>
      <c r="C12" s="213" t="s">
        <v>11</v>
      </c>
      <c r="D12" s="213"/>
      <c r="E12" s="213"/>
      <c r="F12" s="217" t="s">
        <v>241</v>
      </c>
      <c r="G12" s="218"/>
      <c r="H12" s="218"/>
      <c r="I12" s="218"/>
      <c r="J12" s="218"/>
      <c r="K12" s="218"/>
      <c r="L12" s="218"/>
      <c r="M12" s="218"/>
      <c r="N12" s="218"/>
      <c r="O12" s="218"/>
      <c r="P12" s="218"/>
      <c r="Q12" s="218"/>
      <c r="R12" s="218"/>
      <c r="S12" s="218"/>
      <c r="T12" s="219"/>
      <c r="U12" s="83"/>
    </row>
    <row r="13" spans="2:22" ht="30" customHeight="1" x14ac:dyDescent="0.2">
      <c r="B13" s="82"/>
      <c r="C13" s="213" t="s">
        <v>12</v>
      </c>
      <c r="D13" s="213"/>
      <c r="E13" s="213"/>
      <c r="F13" s="217" t="s">
        <v>242</v>
      </c>
      <c r="G13" s="218"/>
      <c r="H13" s="218"/>
      <c r="I13" s="218"/>
      <c r="J13" s="218"/>
      <c r="K13" s="218"/>
      <c r="L13" s="218"/>
      <c r="M13" s="218"/>
      <c r="N13" s="218"/>
      <c r="O13" s="218"/>
      <c r="P13" s="218"/>
      <c r="Q13" s="218"/>
      <c r="R13" s="218"/>
      <c r="S13" s="218"/>
      <c r="T13" s="219"/>
      <c r="U13" s="83"/>
    </row>
    <row r="14" spans="2:22" ht="45" customHeight="1" x14ac:dyDescent="0.2">
      <c r="B14" s="82"/>
      <c r="C14" s="213" t="s">
        <v>80</v>
      </c>
      <c r="D14" s="213"/>
      <c r="E14" s="213"/>
      <c r="F14" s="217" t="s">
        <v>243</v>
      </c>
      <c r="G14" s="218"/>
      <c r="H14" s="218"/>
      <c r="I14" s="218"/>
      <c r="J14" s="218"/>
      <c r="K14" s="218"/>
      <c r="L14" s="218"/>
      <c r="M14" s="218"/>
      <c r="N14" s="218"/>
      <c r="O14" s="218"/>
      <c r="P14" s="218"/>
      <c r="Q14" s="218"/>
      <c r="R14" s="218"/>
      <c r="S14" s="218"/>
      <c r="T14" s="219"/>
      <c r="U14" s="83"/>
    </row>
    <row r="15" spans="2:22" ht="30" customHeight="1" x14ac:dyDescent="0.2">
      <c r="B15" s="82"/>
      <c r="C15" s="213" t="s">
        <v>81</v>
      </c>
      <c r="D15" s="213"/>
      <c r="E15" s="213"/>
      <c r="F15" s="217" t="s">
        <v>244</v>
      </c>
      <c r="G15" s="218"/>
      <c r="H15" s="218"/>
      <c r="I15" s="218"/>
      <c r="J15" s="218"/>
      <c r="K15" s="218"/>
      <c r="L15" s="218"/>
      <c r="M15" s="218"/>
      <c r="N15" s="218"/>
      <c r="O15" s="218"/>
      <c r="P15" s="218"/>
      <c r="Q15" s="218"/>
      <c r="R15" s="218"/>
      <c r="S15" s="218"/>
      <c r="T15" s="219"/>
      <c r="U15" s="83"/>
    </row>
    <row r="16" spans="2:22" ht="15" customHeight="1" x14ac:dyDescent="0.2">
      <c r="B16" s="82"/>
      <c r="C16" s="213" t="s">
        <v>13</v>
      </c>
      <c r="D16" s="213"/>
      <c r="E16" s="213"/>
      <c r="F16" s="217" t="s">
        <v>14</v>
      </c>
      <c r="G16" s="218"/>
      <c r="H16" s="218"/>
      <c r="I16" s="218"/>
      <c r="J16" s="218"/>
      <c r="K16" s="218"/>
      <c r="L16" s="218"/>
      <c r="M16" s="218"/>
      <c r="N16" s="218"/>
      <c r="O16" s="218"/>
      <c r="P16" s="218"/>
      <c r="Q16" s="218"/>
      <c r="R16" s="218"/>
      <c r="S16" s="218"/>
      <c r="T16" s="219"/>
      <c r="U16" s="83"/>
    </row>
    <row r="17" spans="2:21" ht="30" customHeight="1" x14ac:dyDescent="0.2">
      <c r="B17" s="82"/>
      <c r="C17" s="213" t="s">
        <v>15</v>
      </c>
      <c r="D17" s="213"/>
      <c r="E17" s="213"/>
      <c r="F17" s="217" t="s">
        <v>194</v>
      </c>
      <c r="G17" s="218"/>
      <c r="H17" s="218"/>
      <c r="I17" s="218"/>
      <c r="J17" s="218"/>
      <c r="K17" s="218"/>
      <c r="L17" s="218"/>
      <c r="M17" s="218"/>
      <c r="N17" s="218"/>
      <c r="O17" s="218"/>
      <c r="P17" s="218"/>
      <c r="Q17" s="218"/>
      <c r="R17" s="218"/>
      <c r="S17" s="218"/>
      <c r="T17" s="219"/>
      <c r="U17" s="83"/>
    </row>
    <row r="18" spans="2:21" ht="15" customHeight="1" x14ac:dyDescent="0.2">
      <c r="B18" s="82"/>
      <c r="C18" s="213" t="s">
        <v>16</v>
      </c>
      <c r="D18" s="213"/>
      <c r="E18" s="213"/>
      <c r="F18" s="217" t="s">
        <v>77</v>
      </c>
      <c r="G18" s="218"/>
      <c r="H18" s="218"/>
      <c r="I18" s="218"/>
      <c r="J18" s="218"/>
      <c r="K18" s="218"/>
      <c r="L18" s="218"/>
      <c r="M18" s="218"/>
      <c r="N18" s="218"/>
      <c r="O18" s="218"/>
      <c r="P18" s="218"/>
      <c r="Q18" s="218"/>
      <c r="R18" s="218"/>
      <c r="S18" s="218"/>
      <c r="T18" s="219"/>
      <c r="U18" s="83"/>
    </row>
    <row r="19" spans="2:21" ht="30" customHeight="1" x14ac:dyDescent="0.2">
      <c r="B19" s="82"/>
      <c r="C19" s="213" t="s">
        <v>195</v>
      </c>
      <c r="D19" s="213"/>
      <c r="E19" s="213"/>
      <c r="F19" s="217" t="s">
        <v>190</v>
      </c>
      <c r="G19" s="218"/>
      <c r="H19" s="218"/>
      <c r="I19" s="218"/>
      <c r="J19" s="218"/>
      <c r="K19" s="218"/>
      <c r="L19" s="218"/>
      <c r="M19" s="218"/>
      <c r="N19" s="218"/>
      <c r="O19" s="218"/>
      <c r="P19" s="218"/>
      <c r="Q19" s="218"/>
      <c r="R19" s="218"/>
      <c r="S19" s="218"/>
      <c r="T19" s="219"/>
      <c r="U19" s="83"/>
    </row>
    <row r="20" spans="2:21" ht="30" customHeight="1" x14ac:dyDescent="0.2">
      <c r="B20" s="82"/>
      <c r="C20" s="213" t="s">
        <v>196</v>
      </c>
      <c r="D20" s="213"/>
      <c r="E20" s="213"/>
      <c r="F20" s="217" t="s">
        <v>191</v>
      </c>
      <c r="G20" s="218"/>
      <c r="H20" s="218"/>
      <c r="I20" s="218"/>
      <c r="J20" s="218"/>
      <c r="K20" s="218"/>
      <c r="L20" s="218"/>
      <c r="M20" s="218"/>
      <c r="N20" s="218"/>
      <c r="O20" s="218"/>
      <c r="P20" s="218"/>
      <c r="Q20" s="218"/>
      <c r="R20" s="218"/>
      <c r="S20" s="218"/>
      <c r="T20" s="219"/>
      <c r="U20" s="83"/>
    </row>
    <row r="21" spans="2:21" ht="30" customHeight="1" x14ac:dyDescent="0.2">
      <c r="B21" s="82"/>
      <c r="C21" s="213" t="s">
        <v>197</v>
      </c>
      <c r="D21" s="213"/>
      <c r="E21" s="213"/>
      <c r="F21" s="217" t="s">
        <v>192</v>
      </c>
      <c r="G21" s="218"/>
      <c r="H21" s="218"/>
      <c r="I21" s="218"/>
      <c r="J21" s="218"/>
      <c r="K21" s="218"/>
      <c r="L21" s="218"/>
      <c r="M21" s="218"/>
      <c r="N21" s="218"/>
      <c r="O21" s="218"/>
      <c r="P21" s="218"/>
      <c r="Q21" s="218"/>
      <c r="R21" s="218"/>
      <c r="S21" s="218"/>
      <c r="T21" s="219"/>
      <c r="U21" s="83"/>
    </row>
    <row r="22" spans="2:21" ht="30" customHeight="1" x14ac:dyDescent="0.2">
      <c r="B22" s="82"/>
      <c r="C22" s="213" t="s">
        <v>198</v>
      </c>
      <c r="D22" s="213"/>
      <c r="E22" s="213"/>
      <c r="F22" s="217" t="s">
        <v>82</v>
      </c>
      <c r="G22" s="218"/>
      <c r="H22" s="218"/>
      <c r="I22" s="218"/>
      <c r="J22" s="218"/>
      <c r="K22" s="218"/>
      <c r="L22" s="218"/>
      <c r="M22" s="218"/>
      <c r="N22" s="218"/>
      <c r="O22" s="218"/>
      <c r="P22" s="218"/>
      <c r="Q22" s="218"/>
      <c r="R22" s="218"/>
      <c r="S22" s="218"/>
      <c r="T22" s="219"/>
      <c r="U22" s="83"/>
    </row>
    <row r="23" spans="2:21" ht="30" customHeight="1" x14ac:dyDescent="0.2">
      <c r="B23" s="82"/>
      <c r="C23" s="213" t="s">
        <v>199</v>
      </c>
      <c r="D23" s="213"/>
      <c r="E23" s="213"/>
      <c r="F23" s="217" t="s">
        <v>83</v>
      </c>
      <c r="G23" s="218"/>
      <c r="H23" s="218"/>
      <c r="I23" s="218"/>
      <c r="J23" s="218"/>
      <c r="K23" s="218"/>
      <c r="L23" s="218"/>
      <c r="M23" s="218"/>
      <c r="N23" s="218"/>
      <c r="O23" s="218"/>
      <c r="P23" s="218"/>
      <c r="Q23" s="218"/>
      <c r="R23" s="218"/>
      <c r="S23" s="218"/>
      <c r="T23" s="219"/>
      <c r="U23" s="83"/>
    </row>
    <row r="24" spans="2:21" ht="30" customHeight="1" x14ac:dyDescent="0.2">
      <c r="B24" s="82"/>
      <c r="C24" s="213" t="s">
        <v>200</v>
      </c>
      <c r="D24" s="213"/>
      <c r="E24" s="213"/>
      <c r="F24" s="217" t="s">
        <v>84</v>
      </c>
      <c r="G24" s="218"/>
      <c r="H24" s="218"/>
      <c r="I24" s="218"/>
      <c r="J24" s="218"/>
      <c r="K24" s="218"/>
      <c r="L24" s="218"/>
      <c r="M24" s="218"/>
      <c r="N24" s="218"/>
      <c r="O24" s="218"/>
      <c r="P24" s="218"/>
      <c r="Q24" s="218"/>
      <c r="R24" s="218"/>
      <c r="S24" s="218"/>
      <c r="T24" s="219"/>
      <c r="U24" s="83"/>
    </row>
    <row r="25" spans="2:21" ht="30" customHeight="1" x14ac:dyDescent="0.2">
      <c r="B25" s="82"/>
      <c r="C25" s="213" t="s">
        <v>17</v>
      </c>
      <c r="D25" s="213"/>
      <c r="E25" s="213"/>
      <c r="F25" s="217" t="s">
        <v>201</v>
      </c>
      <c r="G25" s="218"/>
      <c r="H25" s="218"/>
      <c r="I25" s="218"/>
      <c r="J25" s="218"/>
      <c r="K25" s="218"/>
      <c r="L25" s="218"/>
      <c r="M25" s="218"/>
      <c r="N25" s="218"/>
      <c r="O25" s="218"/>
      <c r="P25" s="218"/>
      <c r="Q25" s="218"/>
      <c r="R25" s="218"/>
      <c r="S25" s="218"/>
      <c r="T25" s="219"/>
      <c r="U25" s="83"/>
    </row>
    <row r="26" spans="2:21" ht="15" customHeight="1" x14ac:dyDescent="0.2">
      <c r="B26" s="82"/>
      <c r="C26" s="213" t="s">
        <v>18</v>
      </c>
      <c r="D26" s="213"/>
      <c r="E26" s="213"/>
      <c r="F26" s="217" t="s">
        <v>85</v>
      </c>
      <c r="G26" s="218"/>
      <c r="H26" s="218"/>
      <c r="I26" s="218"/>
      <c r="J26" s="218"/>
      <c r="K26" s="218"/>
      <c r="L26" s="218"/>
      <c r="M26" s="218"/>
      <c r="N26" s="218"/>
      <c r="O26" s="218"/>
      <c r="P26" s="218"/>
      <c r="Q26" s="218"/>
      <c r="R26" s="218"/>
      <c r="S26" s="218"/>
      <c r="T26" s="219"/>
      <c r="U26" s="83"/>
    </row>
    <row r="27" spans="2:21" ht="60" customHeight="1" x14ac:dyDescent="0.2">
      <c r="B27" s="82"/>
      <c r="C27" s="213" t="s">
        <v>203</v>
      </c>
      <c r="D27" s="213"/>
      <c r="E27" s="213"/>
      <c r="F27" s="217" t="s">
        <v>193</v>
      </c>
      <c r="G27" s="218"/>
      <c r="H27" s="218"/>
      <c r="I27" s="218"/>
      <c r="J27" s="218"/>
      <c r="K27" s="218"/>
      <c r="L27" s="218"/>
      <c r="M27" s="218"/>
      <c r="N27" s="218"/>
      <c r="O27" s="218"/>
      <c r="P27" s="218"/>
      <c r="Q27" s="218"/>
      <c r="R27" s="218"/>
      <c r="S27" s="218"/>
      <c r="T27" s="219"/>
      <c r="U27" s="83"/>
    </row>
    <row r="28" spans="2:21" ht="15" customHeight="1" x14ac:dyDescent="0.2">
      <c r="B28" s="82"/>
      <c r="C28" s="213" t="s">
        <v>19</v>
      </c>
      <c r="D28" s="213"/>
      <c r="E28" s="213"/>
      <c r="F28" s="217" t="s">
        <v>86</v>
      </c>
      <c r="G28" s="218"/>
      <c r="H28" s="218"/>
      <c r="I28" s="218"/>
      <c r="J28" s="218"/>
      <c r="K28" s="218"/>
      <c r="L28" s="218"/>
      <c r="M28" s="218"/>
      <c r="N28" s="218"/>
      <c r="O28" s="218"/>
      <c r="P28" s="218"/>
      <c r="Q28" s="218"/>
      <c r="R28" s="218"/>
      <c r="S28" s="218"/>
      <c r="T28" s="219"/>
      <c r="U28" s="83"/>
    </row>
    <row r="29" spans="2:21" x14ac:dyDescent="0.2">
      <c r="B29" s="82"/>
      <c r="U29" s="83"/>
    </row>
    <row r="30" spans="2:21" ht="110.25" customHeight="1" x14ac:dyDescent="0.2">
      <c r="B30" s="214" t="s">
        <v>224</v>
      </c>
      <c r="C30" s="215"/>
      <c r="D30" s="215"/>
      <c r="E30" s="215"/>
      <c r="F30" s="215"/>
      <c r="G30" s="215"/>
      <c r="H30" s="215"/>
      <c r="I30" s="215"/>
      <c r="J30" s="215"/>
      <c r="K30" s="215"/>
      <c r="L30" s="215"/>
      <c r="M30" s="215"/>
      <c r="N30" s="215"/>
      <c r="O30" s="215"/>
      <c r="P30" s="215"/>
      <c r="Q30" s="215"/>
      <c r="R30" s="215"/>
      <c r="S30" s="215"/>
      <c r="T30" s="215"/>
      <c r="U30" s="216"/>
    </row>
    <row r="31" spans="2:21" x14ac:dyDescent="0.2">
      <c r="B31" s="82"/>
      <c r="U31" s="83"/>
    </row>
    <row r="32" spans="2:21" x14ac:dyDescent="0.2">
      <c r="B32" s="82"/>
      <c r="U32" s="83"/>
    </row>
    <row r="33" spans="2:21" ht="15" thickBot="1" x14ac:dyDescent="0.25">
      <c r="B33" s="84"/>
      <c r="C33" s="85"/>
      <c r="D33" s="85"/>
      <c r="E33" s="85"/>
      <c r="F33" s="85"/>
      <c r="G33" s="85"/>
      <c r="H33" s="85"/>
      <c r="I33" s="85"/>
      <c r="J33" s="85"/>
      <c r="K33" s="85"/>
      <c r="L33" s="85"/>
      <c r="M33" s="85"/>
      <c r="N33" s="85"/>
      <c r="O33" s="85"/>
      <c r="P33" s="85"/>
      <c r="Q33" s="85"/>
      <c r="R33" s="85"/>
      <c r="S33" s="85"/>
      <c r="T33" s="85"/>
      <c r="U33" s="86"/>
    </row>
  </sheetData>
  <mergeCells count="53">
    <mergeCell ref="B3:U3"/>
    <mergeCell ref="B2:U2"/>
    <mergeCell ref="C25:E25"/>
    <mergeCell ref="C26:E26"/>
    <mergeCell ref="C17:E17"/>
    <mergeCell ref="C18:E18"/>
    <mergeCell ref="C22:E22"/>
    <mergeCell ref="C12:E12"/>
    <mergeCell ref="C13:E13"/>
    <mergeCell ref="C14:E14"/>
    <mergeCell ref="C23:E23"/>
    <mergeCell ref="C24:E24"/>
    <mergeCell ref="C15:E15"/>
    <mergeCell ref="C16:E16"/>
    <mergeCell ref="C19:E19"/>
    <mergeCell ref="C20:E20"/>
    <mergeCell ref="C21:E21"/>
    <mergeCell ref="F16:T16"/>
    <mergeCell ref="F17:T17"/>
    <mergeCell ref="F9:T9"/>
    <mergeCell ref="F25:T25"/>
    <mergeCell ref="F26:T26"/>
    <mergeCell ref="F27:T27"/>
    <mergeCell ref="F24:T24"/>
    <mergeCell ref="F4:T4"/>
    <mergeCell ref="F5:T5"/>
    <mergeCell ref="F6:T6"/>
    <mergeCell ref="F7:T7"/>
    <mergeCell ref="F8:T8"/>
    <mergeCell ref="F22:T22"/>
    <mergeCell ref="F23:T23"/>
    <mergeCell ref="F10:T10"/>
    <mergeCell ref="F11:T11"/>
    <mergeCell ref="F12:T12"/>
    <mergeCell ref="F13:T13"/>
    <mergeCell ref="F14:T14"/>
    <mergeCell ref="F15:T15"/>
    <mergeCell ref="C27:E27"/>
    <mergeCell ref="C28:E28"/>
    <mergeCell ref="B30:U30"/>
    <mergeCell ref="F28:T28"/>
    <mergeCell ref="C4:E4"/>
    <mergeCell ref="C5:E5"/>
    <mergeCell ref="C6:E6"/>
    <mergeCell ref="C7:E7"/>
    <mergeCell ref="C8:E8"/>
    <mergeCell ref="C9:E9"/>
    <mergeCell ref="C10:E10"/>
    <mergeCell ref="C11:E11"/>
    <mergeCell ref="F18:T18"/>
    <mergeCell ref="F19:T19"/>
    <mergeCell ref="F20:T20"/>
    <mergeCell ref="F21:T21"/>
  </mergeCells>
  <pageMargins left="0.70866141732283472" right="0.70866141732283472" top="0.74803149606299213" bottom="0.74803149606299213" header="0.31496062992125984" footer="0.31496062992125984"/>
  <pageSetup scale="44"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pageSetUpPr autoPageBreaks="0" fitToPage="1"/>
  </sheetPr>
  <dimension ref="A1:BZ1042937"/>
  <sheetViews>
    <sheetView showGridLines="0" tabSelected="1" topLeftCell="F1" zoomScale="53" zoomScaleNormal="53" zoomScaleSheetLayoutView="57" workbookViewId="0">
      <selection activeCell="F12" sqref="F12"/>
    </sheetView>
  </sheetViews>
  <sheetFormatPr baseColWidth="10" defaultColWidth="0" defaultRowHeight="16.5" zeroHeight="1" outlineLevelCol="1" x14ac:dyDescent="0.3"/>
  <cols>
    <col min="1" max="4" width="5" style="114" hidden="1" customWidth="1"/>
    <col min="5" max="5" width="6.42578125" style="114" hidden="1" customWidth="1"/>
    <col min="6" max="6" width="17.140625" style="115" customWidth="1"/>
    <col min="7" max="7" width="9.7109375" style="115" customWidth="1"/>
    <col min="8" max="8" width="21.85546875" style="116" customWidth="1"/>
    <col min="9" max="9" width="20.7109375" style="117" customWidth="1"/>
    <col min="10" max="10" width="34.7109375" style="116" customWidth="1"/>
    <col min="11" max="11" width="29.7109375" style="116" customWidth="1"/>
    <col min="12" max="12" width="38.7109375" style="114" customWidth="1"/>
    <col min="13" max="13" width="21.7109375" style="118" customWidth="1"/>
    <col min="14" max="14" width="25.7109375" style="114" customWidth="1" outlineLevel="1"/>
    <col min="15" max="15" width="20.7109375" style="114" customWidth="1" outlineLevel="1"/>
    <col min="16" max="16" width="8.7109375" style="114" customWidth="1" outlineLevel="1"/>
    <col min="17" max="17" width="23.7109375" style="114" customWidth="1" outlineLevel="1"/>
    <col min="18" max="18" width="21.7109375" style="114" customWidth="1" outlineLevel="1"/>
    <col min="19" max="19" width="8.7109375" style="114" customWidth="1" outlineLevel="1"/>
    <col min="20" max="20" width="30.7109375" style="114" customWidth="1" outlineLevel="1"/>
    <col min="21" max="21" width="8.7109375" style="114" customWidth="1"/>
    <col min="22" max="22" width="93.7109375" style="114" customWidth="1"/>
    <col min="23" max="23" width="8.5703125" style="114" customWidth="1" outlineLevel="1"/>
    <col min="24" max="24" width="8.5703125" style="119" customWidth="1" outlineLevel="1"/>
    <col min="25" max="26" width="8.5703125" style="114" customWidth="1" outlineLevel="1"/>
    <col min="27" max="28" width="8.5703125" style="119" customWidth="1" outlineLevel="1"/>
    <col min="29" max="29" width="8.5703125" style="119" hidden="1" customWidth="1" outlineLevel="1"/>
    <col min="30" max="30" width="8.5703125" style="119" customWidth="1" outlineLevel="1"/>
    <col min="31" max="31" width="8.5703125" style="119" hidden="1" customWidth="1" outlineLevel="1"/>
    <col min="32" max="32" width="8.5703125" style="119" customWidth="1" outlineLevel="1"/>
    <col min="33" max="33" width="8.5703125" style="119" hidden="1" customWidth="1" outlineLevel="1"/>
    <col min="34" max="34" width="8.5703125" style="119" customWidth="1" outlineLevel="1"/>
    <col min="35" max="35" width="8.5703125" style="114" customWidth="1" outlineLevel="1"/>
    <col min="36" max="36" width="21.42578125" style="114" customWidth="1" outlineLevel="1"/>
    <col min="37" max="37" width="12.5703125" style="114" customWidth="1" outlineLevel="1"/>
    <col min="38" max="38" width="12.5703125" style="120" customWidth="1" outlineLevel="1"/>
    <col min="39" max="39" width="21.42578125" style="114" customWidth="1" outlineLevel="1"/>
    <col min="40" max="41" width="12.5703125" style="114" customWidth="1" outlineLevel="1"/>
    <col min="42" max="42" width="30.42578125" style="114" customWidth="1"/>
    <col min="43" max="43" width="12.5703125" style="114" customWidth="1"/>
    <col min="44" max="44" width="42.42578125" style="114" hidden="1" customWidth="1"/>
    <col min="45" max="45" width="21.28515625" style="114" hidden="1" customWidth="1"/>
    <col min="46" max="46" width="22.42578125" style="114" hidden="1" customWidth="1"/>
    <col min="47" max="47" width="20.42578125" style="114" hidden="1" customWidth="1"/>
    <col min="48" max="48" width="18.7109375" style="114" hidden="1" customWidth="1"/>
    <col min="49" max="49" width="25.7109375" style="114" hidden="1" customWidth="1"/>
    <col min="50" max="50" width="4.42578125" style="114" customWidth="1"/>
    <col min="51" max="16384" width="11.42578125" style="114" hidden="1"/>
  </cols>
  <sheetData>
    <row r="1" spans="1:78" x14ac:dyDescent="0.3"/>
    <row r="2" spans="1:78" x14ac:dyDescent="0.3"/>
    <row r="3" spans="1:78" ht="37.5" customHeight="1" x14ac:dyDescent="0.3">
      <c r="A3" s="121"/>
      <c r="B3" s="121"/>
      <c r="C3" s="121"/>
      <c r="D3" s="121"/>
      <c r="E3" s="121"/>
      <c r="F3" s="122"/>
      <c r="G3" s="123"/>
      <c r="H3" s="124"/>
      <c r="I3" s="125"/>
      <c r="J3" s="124"/>
      <c r="K3" s="124"/>
      <c r="L3" s="126"/>
      <c r="M3" s="240" t="s">
        <v>258</v>
      </c>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77" t="s">
        <v>359</v>
      </c>
      <c r="AO3" s="278"/>
      <c r="AP3" s="278"/>
      <c r="AQ3" s="279"/>
      <c r="AR3" s="284" t="s">
        <v>278</v>
      </c>
      <c r="AS3" s="285"/>
      <c r="AT3" s="285"/>
      <c r="AU3" s="285"/>
      <c r="AV3" s="285"/>
      <c r="AW3" s="286"/>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row>
    <row r="4" spans="1:78" ht="37.5" customHeight="1" x14ac:dyDescent="0.3">
      <c r="A4" s="121"/>
      <c r="B4" s="121"/>
      <c r="C4" s="121"/>
      <c r="D4" s="121"/>
      <c r="E4" s="121"/>
      <c r="F4" s="127"/>
      <c r="G4" s="128"/>
      <c r="H4" s="129"/>
      <c r="I4" s="130"/>
      <c r="J4" s="129"/>
      <c r="K4" s="129"/>
      <c r="L4" s="131"/>
      <c r="M4" s="242"/>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80"/>
      <c r="AO4" s="280"/>
      <c r="AP4" s="280"/>
      <c r="AQ4" s="281"/>
      <c r="AR4" s="287"/>
      <c r="AS4" s="288"/>
      <c r="AT4" s="288"/>
      <c r="AU4" s="288"/>
      <c r="AV4" s="288"/>
      <c r="AW4" s="289"/>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row>
    <row r="5" spans="1:78" ht="37.5" customHeight="1" x14ac:dyDescent="0.3">
      <c r="A5" s="121"/>
      <c r="B5" s="121"/>
      <c r="C5" s="121"/>
      <c r="D5" s="121"/>
      <c r="E5" s="121"/>
      <c r="F5" s="132"/>
      <c r="G5" s="133"/>
      <c r="H5" s="134"/>
      <c r="I5" s="135"/>
      <c r="J5" s="134"/>
      <c r="K5" s="134"/>
      <c r="L5" s="136"/>
      <c r="M5" s="244"/>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82"/>
      <c r="AO5" s="282"/>
      <c r="AP5" s="282"/>
      <c r="AQ5" s="283"/>
      <c r="AR5" s="290"/>
      <c r="AS5" s="291"/>
      <c r="AT5" s="291"/>
      <c r="AU5" s="291"/>
      <c r="AV5" s="291"/>
      <c r="AW5" s="292"/>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row>
    <row r="6" spans="1:78" x14ac:dyDescent="0.3">
      <c r="F6" s="137" t="s">
        <v>331</v>
      </c>
      <c r="G6" s="137"/>
      <c r="H6" s="138"/>
      <c r="I6" s="139"/>
      <c r="J6" s="138"/>
      <c r="K6" s="138"/>
      <c r="L6" s="138"/>
      <c r="M6" s="140"/>
      <c r="N6" s="141"/>
      <c r="O6" s="141"/>
      <c r="P6" s="141"/>
      <c r="Q6" s="141"/>
      <c r="R6" s="141"/>
      <c r="S6" s="141"/>
      <c r="T6" s="141"/>
      <c r="U6" s="141"/>
      <c r="V6" s="141"/>
      <c r="W6" s="141"/>
      <c r="X6" s="142"/>
      <c r="Y6" s="141"/>
      <c r="Z6" s="141"/>
      <c r="AA6" s="142"/>
      <c r="AB6" s="142"/>
      <c r="AC6" s="142"/>
      <c r="AD6" s="142"/>
      <c r="AE6" s="142"/>
      <c r="AF6" s="142"/>
      <c r="AG6" s="142"/>
      <c r="AH6" s="142"/>
      <c r="AI6" s="141"/>
      <c r="AJ6" s="141"/>
      <c r="AK6" s="141"/>
      <c r="AL6" s="143"/>
      <c r="AM6" s="141"/>
      <c r="AN6" s="141"/>
      <c r="AO6" s="141"/>
      <c r="AP6" s="141"/>
      <c r="AQ6" s="141"/>
      <c r="AR6" s="141"/>
      <c r="AS6" s="141"/>
      <c r="AT6" s="141"/>
      <c r="AU6" s="141"/>
      <c r="AV6" s="141"/>
      <c r="AW6" s="14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row>
    <row r="7" spans="1:78" ht="54" customHeight="1" x14ac:dyDescent="0.3">
      <c r="F7" s="144" t="s">
        <v>20</v>
      </c>
      <c r="G7" s="319" t="s">
        <v>171</v>
      </c>
      <c r="H7" s="320"/>
      <c r="I7" s="320"/>
      <c r="J7" s="320"/>
      <c r="K7" s="320"/>
      <c r="L7" s="320"/>
      <c r="M7" s="321"/>
      <c r="N7" s="145" t="s">
        <v>94</v>
      </c>
      <c r="O7" s="274" t="str">
        <f>IFERROR(VLOOKUP($G$7,DATOS!$Q$3:$R$13,2,FALSE),0)</f>
        <v>Jefe Oficina Asesora Jurídica</v>
      </c>
      <c r="P7" s="275"/>
      <c r="Q7" s="275"/>
      <c r="R7" s="275"/>
      <c r="S7" s="275"/>
      <c r="T7" s="276"/>
      <c r="U7" s="302"/>
      <c r="V7" s="146" t="s">
        <v>273</v>
      </c>
      <c r="W7" s="229" t="s">
        <v>276</v>
      </c>
      <c r="X7" s="230"/>
      <c r="Y7" s="230"/>
      <c r="Z7" s="230"/>
      <c r="AA7" s="230"/>
      <c r="AB7" s="230"/>
      <c r="AC7" s="230"/>
      <c r="AD7" s="230"/>
      <c r="AE7" s="230"/>
      <c r="AF7" s="230"/>
      <c r="AG7" s="230"/>
      <c r="AH7" s="230"/>
      <c r="AI7" s="230"/>
      <c r="AJ7" s="230"/>
      <c r="AK7" s="230"/>
      <c r="AL7" s="230"/>
      <c r="AM7" s="230"/>
      <c r="AN7" s="230"/>
      <c r="AO7" s="230"/>
      <c r="AP7" s="230"/>
      <c r="AQ7" s="231"/>
      <c r="AR7" s="304" t="s">
        <v>277</v>
      </c>
      <c r="AS7" s="305"/>
      <c r="AT7" s="306"/>
      <c r="AU7" s="326" t="s">
        <v>292</v>
      </c>
      <c r="AV7" s="327"/>
      <c r="AW7" s="328"/>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ht="54" customHeight="1" x14ac:dyDescent="0.3">
      <c r="F8" s="144" t="s">
        <v>21</v>
      </c>
      <c r="G8" s="274" t="str">
        <f>IFERROR(VLOOKUP($G$7,DATOS!$Q$3:$S$13,3,FALSE),0)</f>
        <v>Proveer seguridad jurídica a la entidad, a través de asesoría y soporte en todos los niveles del Ente de Control y Vigilancia, así como en comités institucionales y en la contratación de bienes y servicios, para el cumplimiento adecuado de las funciones constitucionales, legales y reglamentarias aplicables.</v>
      </c>
      <c r="H8" s="275"/>
      <c r="I8" s="275"/>
      <c r="J8" s="275"/>
      <c r="K8" s="275"/>
      <c r="L8" s="275"/>
      <c r="M8" s="275"/>
      <c r="N8" s="275"/>
      <c r="O8" s="275"/>
      <c r="P8" s="275"/>
      <c r="Q8" s="275"/>
      <c r="R8" s="275"/>
      <c r="S8" s="275"/>
      <c r="T8" s="276"/>
      <c r="U8" s="303"/>
      <c r="V8" s="146" t="s">
        <v>274</v>
      </c>
      <c r="W8" s="232" t="s">
        <v>275</v>
      </c>
      <c r="X8" s="232"/>
      <c r="Y8" s="232"/>
      <c r="Z8" s="232"/>
      <c r="AA8" s="232"/>
      <c r="AB8" s="232"/>
      <c r="AC8" s="232"/>
      <c r="AD8" s="232"/>
      <c r="AE8" s="232"/>
      <c r="AF8" s="232"/>
      <c r="AG8" s="232"/>
      <c r="AH8" s="232"/>
      <c r="AI8" s="232"/>
      <c r="AJ8" s="232"/>
      <c r="AK8" s="232"/>
      <c r="AL8" s="232"/>
      <c r="AM8" s="232"/>
      <c r="AN8" s="232"/>
      <c r="AO8" s="232"/>
      <c r="AP8" s="232"/>
      <c r="AQ8" s="232"/>
      <c r="AR8" s="307"/>
      <c r="AS8" s="308"/>
      <c r="AT8" s="309"/>
      <c r="AU8" s="329"/>
      <c r="AV8" s="330"/>
      <c r="AW8" s="33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9" spans="1:78" ht="28.35" customHeight="1" x14ac:dyDescent="0.3">
      <c r="F9" s="332"/>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4"/>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row>
    <row r="10" spans="1:78" s="147" customFormat="1" ht="48.95" customHeight="1" x14ac:dyDescent="0.3">
      <c r="F10" s="311" t="s">
        <v>22</v>
      </c>
      <c r="G10" s="311"/>
      <c r="H10" s="311"/>
      <c r="I10" s="311"/>
      <c r="J10" s="311"/>
      <c r="K10" s="311"/>
      <c r="L10" s="311"/>
      <c r="M10" s="311"/>
      <c r="N10" s="311"/>
      <c r="O10" s="312" t="s">
        <v>23</v>
      </c>
      <c r="P10" s="312"/>
      <c r="Q10" s="312"/>
      <c r="R10" s="312"/>
      <c r="S10" s="312"/>
      <c r="T10" s="312"/>
      <c r="U10" s="322" t="s">
        <v>24</v>
      </c>
      <c r="V10" s="323"/>
      <c r="W10" s="323"/>
      <c r="X10" s="323"/>
      <c r="Y10" s="323"/>
      <c r="Z10" s="323"/>
      <c r="AA10" s="323"/>
      <c r="AB10" s="323"/>
      <c r="AC10" s="323"/>
      <c r="AD10" s="323"/>
      <c r="AE10" s="323"/>
      <c r="AF10" s="323"/>
      <c r="AG10" s="323"/>
      <c r="AH10" s="323"/>
      <c r="AI10" s="324"/>
      <c r="AJ10" s="310" t="s">
        <v>132</v>
      </c>
      <c r="AK10" s="310"/>
      <c r="AL10" s="310"/>
      <c r="AM10" s="310"/>
      <c r="AN10" s="310"/>
      <c r="AO10" s="310"/>
      <c r="AP10" s="310"/>
      <c r="AQ10" s="310"/>
      <c r="AR10" s="313" t="s">
        <v>279</v>
      </c>
      <c r="AS10" s="314"/>
      <c r="AT10" s="314"/>
      <c r="AU10" s="314"/>
      <c r="AV10" s="314"/>
      <c r="AW10" s="315"/>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row>
    <row r="11" spans="1:78" ht="27" customHeight="1" x14ac:dyDescent="0.3">
      <c r="F11" s="149"/>
      <c r="G11" s="150"/>
      <c r="H11" s="149"/>
      <c r="I11" s="149"/>
      <c r="J11" s="149"/>
      <c r="K11" s="149"/>
      <c r="L11" s="149"/>
      <c r="M11" s="149"/>
      <c r="N11" s="149"/>
      <c r="O11" s="151"/>
      <c r="P11" s="152"/>
      <c r="Q11" s="151"/>
      <c r="R11" s="151"/>
      <c r="S11" s="152"/>
      <c r="T11" s="151"/>
      <c r="U11" s="153"/>
      <c r="V11" s="151"/>
      <c r="W11" s="316" t="s">
        <v>59</v>
      </c>
      <c r="X11" s="317"/>
      <c r="Y11" s="317"/>
      <c r="Z11" s="317"/>
      <c r="AA11" s="317"/>
      <c r="AB11" s="317" t="s">
        <v>135</v>
      </c>
      <c r="AC11" s="317"/>
      <c r="AD11" s="317"/>
      <c r="AE11" s="317"/>
      <c r="AF11" s="317"/>
      <c r="AG11" s="317"/>
      <c r="AH11" s="317"/>
      <c r="AI11" s="318"/>
      <c r="AJ11" s="154"/>
      <c r="AK11" s="155"/>
      <c r="AL11" s="156"/>
      <c r="AM11" s="154"/>
      <c r="AN11" s="155"/>
      <c r="AO11" s="154"/>
      <c r="AP11" s="154"/>
      <c r="AQ11" s="155"/>
      <c r="AR11" s="157"/>
      <c r="AS11" s="157"/>
      <c r="AT11" s="157"/>
      <c r="AU11" s="299" t="s">
        <v>283</v>
      </c>
      <c r="AV11" s="300"/>
      <c r="AW11" s="30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row>
    <row r="12" spans="1:78" s="158" customFormat="1" ht="144.75" customHeight="1" x14ac:dyDescent="0.25">
      <c r="F12" s="159" t="s">
        <v>247</v>
      </c>
      <c r="G12" s="160" t="s">
        <v>150</v>
      </c>
      <c r="H12" s="159" t="s">
        <v>151</v>
      </c>
      <c r="I12" s="159" t="s">
        <v>295</v>
      </c>
      <c r="J12" s="159" t="s">
        <v>153</v>
      </c>
      <c r="K12" s="159" t="s">
        <v>294</v>
      </c>
      <c r="L12" s="159" t="s">
        <v>154</v>
      </c>
      <c r="M12" s="159" t="s">
        <v>248</v>
      </c>
      <c r="N12" s="159" t="s">
        <v>152</v>
      </c>
      <c r="O12" s="161" t="s">
        <v>25</v>
      </c>
      <c r="P12" s="162" t="s">
        <v>26</v>
      </c>
      <c r="Q12" s="161" t="s">
        <v>116</v>
      </c>
      <c r="R12" s="161" t="s">
        <v>27</v>
      </c>
      <c r="S12" s="162" t="s">
        <v>26</v>
      </c>
      <c r="T12" s="161" t="s">
        <v>117</v>
      </c>
      <c r="U12" s="163" t="s">
        <v>87</v>
      </c>
      <c r="V12" s="161" t="s">
        <v>293</v>
      </c>
      <c r="W12" s="164" t="s">
        <v>28</v>
      </c>
      <c r="X12" s="165" t="s">
        <v>26</v>
      </c>
      <c r="Y12" s="164" t="s">
        <v>78</v>
      </c>
      <c r="Z12" s="164" t="s">
        <v>29</v>
      </c>
      <c r="AA12" s="165" t="s">
        <v>26</v>
      </c>
      <c r="AB12" s="166" t="s">
        <v>31</v>
      </c>
      <c r="AC12" s="165"/>
      <c r="AD12" s="166" t="s">
        <v>32</v>
      </c>
      <c r="AE12" s="165"/>
      <c r="AF12" s="166" t="s">
        <v>33</v>
      </c>
      <c r="AG12" s="165"/>
      <c r="AH12" s="166" t="s">
        <v>131</v>
      </c>
      <c r="AI12" s="166" t="s">
        <v>30</v>
      </c>
      <c r="AJ12" s="167" t="s">
        <v>133</v>
      </c>
      <c r="AK12" s="168" t="s">
        <v>101</v>
      </c>
      <c r="AL12" s="169" t="s">
        <v>26</v>
      </c>
      <c r="AM12" s="167" t="s">
        <v>134</v>
      </c>
      <c r="AN12" s="168" t="s">
        <v>101</v>
      </c>
      <c r="AO12" s="167" t="s">
        <v>26</v>
      </c>
      <c r="AP12" s="167" t="s">
        <v>73</v>
      </c>
      <c r="AQ12" s="168" t="s">
        <v>18</v>
      </c>
      <c r="AR12" s="170" t="s">
        <v>280</v>
      </c>
      <c r="AS12" s="170" t="s">
        <v>282</v>
      </c>
      <c r="AT12" s="170" t="s">
        <v>281</v>
      </c>
      <c r="AU12" s="171" t="s">
        <v>284</v>
      </c>
      <c r="AV12" s="171" t="s">
        <v>285</v>
      </c>
      <c r="AW12" s="171" t="s">
        <v>291</v>
      </c>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row>
    <row r="13" spans="1:78" s="184" customFormat="1" ht="120" customHeight="1" x14ac:dyDescent="0.25">
      <c r="A13" s="173"/>
      <c r="B13" s="173"/>
      <c r="C13" s="173"/>
      <c r="D13" s="173"/>
      <c r="E13" s="273">
        <v>1</v>
      </c>
      <c r="F13" s="246" t="s">
        <v>139</v>
      </c>
      <c r="G13" s="248" t="s">
        <v>394</v>
      </c>
      <c r="H13" s="248" t="s">
        <v>318</v>
      </c>
      <c r="I13" s="246" t="s">
        <v>144</v>
      </c>
      <c r="J13" s="248" t="s">
        <v>297</v>
      </c>
      <c r="K13" s="248" t="s">
        <v>298</v>
      </c>
      <c r="L13" s="252" t="str">
        <f>IF(I13="", "", CONCATENATE("Posibilidad de ", LOWER(I13)," por ", LOWER(J13)," debido a ", LOWER(K13)))</f>
        <v>Posibilidad de afectación reputacional por hallazgos detectados en la auditoria fiscal, debido a deficiencia en la gestión.</v>
      </c>
      <c r="M13" s="246" t="s">
        <v>95</v>
      </c>
      <c r="N13" s="255" t="s">
        <v>161</v>
      </c>
      <c r="O13" s="257" t="str">
        <f>IFERROR(VLOOKUP(P13,DATOS!$I$24:$J$31,2),"")</f>
        <v>Muy Baja</v>
      </c>
      <c r="P13" s="259">
        <f>IFERROR(VLOOKUP(N13,DATOS!$H$24:$I$31,2,0),"")</f>
        <v>0.2</v>
      </c>
      <c r="Q13" s="259" t="s">
        <v>114</v>
      </c>
      <c r="R13" s="261" t="str">
        <f>IFERROR(VLOOKUP(S13,DATOS!$I$35:$J$39,2),"")</f>
        <v>Leve</v>
      </c>
      <c r="S13" s="259">
        <f>IFERROR(IF(Q13=DATOS!$H$35,20%,IF(Q13=DATOS!$H$36,40%,IF(OR(Q13=DATOS!$H$37,),60%,IF(OR(Q13=DATOS!$H$38,),80%,IF(OR(Q13=DATOS!$H$39),100%," "))))),"")</f>
        <v>0.2</v>
      </c>
      <c r="T13" s="263" t="str">
        <f>IFERROR(DATOS!D65,"")</f>
        <v>Bajo</v>
      </c>
      <c r="U13" s="174" t="s">
        <v>88</v>
      </c>
      <c r="V13" s="175" t="s">
        <v>328</v>
      </c>
      <c r="W13" s="176" t="s">
        <v>60</v>
      </c>
      <c r="X13" s="177">
        <f>IFERROR(VLOOKUP(W13,DATOS!$E$13:$F$28,2,0),"")</f>
        <v>0.25</v>
      </c>
      <c r="Y13" s="178" t="str">
        <f>IFERROR(VLOOKUP(W13,DATOS!$E$14:$G$16,3,0),"")</f>
        <v>Probabilidad</v>
      </c>
      <c r="Z13" s="176" t="s">
        <v>64</v>
      </c>
      <c r="AA13" s="179">
        <f>IFERROR(VLOOKUP(Z13,DATOS!$E$13:$F$28,2,0),"")</f>
        <v>0.15</v>
      </c>
      <c r="AB13" s="180" t="s">
        <v>121</v>
      </c>
      <c r="AC13" s="181"/>
      <c r="AD13" s="182" t="s">
        <v>254</v>
      </c>
      <c r="AE13" s="183"/>
      <c r="AF13" s="182" t="s">
        <v>125</v>
      </c>
      <c r="AG13" s="183"/>
      <c r="AH13" s="182" t="s">
        <v>127</v>
      </c>
      <c r="AI13" s="113">
        <f>SUM(X13,AA13)</f>
        <v>0.4</v>
      </c>
      <c r="AJ13" s="265" t="str">
        <f>IFERROR(VLOOKUP(AL13,DATOS!$B$34:$C$38,2,TRUE),"")</f>
        <v>Muy Baja</v>
      </c>
      <c r="AK13" s="46">
        <f>IFERROR(IF(Y13=DATOS!$G$16,DATOS!$C$28,P13-(P13*AI13)),"")</f>
        <v>0.12</v>
      </c>
      <c r="AL13" s="267">
        <f>IFERROR(MIN(AK13:AK15),"")</f>
        <v>5.0399999999999993E-2</v>
      </c>
      <c r="AM13" s="265" t="str">
        <f>IFERROR(VLOOKUP(AO13,DATOS!$E$34:$F$38,2,TRUE),"")</f>
        <v>Leve</v>
      </c>
      <c r="AN13" s="46" t="str">
        <f>IFERROR(IF(Y13=DATOS!$G$15,DATOS!$C$28,S13-(S13*AI13)),"")</f>
        <v>NA</v>
      </c>
      <c r="AO13" s="267">
        <f>IFERROR(IF(AND(AN13=DATOS!$C$28,AN14=DATOS!$C$28,AN15=DATOS!$C$28),S13,MIN(AN13:AN15)),"")</f>
        <v>0.2</v>
      </c>
      <c r="AP13" s="269" t="str">
        <f>IFERROR(DATOS!X65,"")</f>
        <v>Bajo</v>
      </c>
      <c r="AQ13" s="271" t="str">
        <f>IFERROR(IF(AP13=" "," ",IF(OR(AP13="Bajo",AP13="Moderado"),"Aceptar","Reducir (compartir o mitigar)")),"")</f>
        <v>Aceptar</v>
      </c>
      <c r="AR13" s="233"/>
      <c r="AS13" s="233"/>
      <c r="AT13" s="233"/>
      <c r="AU13" s="233"/>
      <c r="AV13" s="236" t="s">
        <v>290</v>
      </c>
      <c r="AW13" s="239"/>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row>
    <row r="14" spans="1:78" s="184" customFormat="1" ht="120" customHeight="1" x14ac:dyDescent="0.25">
      <c r="A14" s="173"/>
      <c r="B14" s="173"/>
      <c r="C14" s="173"/>
      <c r="D14" s="173"/>
      <c r="E14" s="273"/>
      <c r="F14" s="247"/>
      <c r="G14" s="249"/>
      <c r="H14" s="249"/>
      <c r="I14" s="247"/>
      <c r="J14" s="249"/>
      <c r="K14" s="249"/>
      <c r="L14" s="253"/>
      <c r="M14" s="247"/>
      <c r="N14" s="256"/>
      <c r="O14" s="258"/>
      <c r="P14" s="260"/>
      <c r="Q14" s="260"/>
      <c r="R14" s="262"/>
      <c r="S14" s="260"/>
      <c r="T14" s="264"/>
      <c r="U14" s="174" t="s">
        <v>89</v>
      </c>
      <c r="V14" s="175" t="s">
        <v>329</v>
      </c>
      <c r="W14" s="176" t="s">
        <v>61</v>
      </c>
      <c r="X14" s="177">
        <f>IFERROR(VLOOKUP(W14,DATOS!$E$13:$F$28,2,0),"")</f>
        <v>0.15</v>
      </c>
      <c r="Y14" s="178" t="str">
        <f>IFERROR(VLOOKUP(W14,DATOS!$E$14:$G$16,3,0),"")</f>
        <v>Probabilidad</v>
      </c>
      <c r="Z14" s="176" t="s">
        <v>64</v>
      </c>
      <c r="AA14" s="179">
        <f>IFERROR(VLOOKUP(Z14,DATOS!$E$13:$F$28,2,0),"")</f>
        <v>0.15</v>
      </c>
      <c r="AB14" s="180" t="s">
        <v>121</v>
      </c>
      <c r="AC14" s="181"/>
      <c r="AD14" s="182" t="s">
        <v>254</v>
      </c>
      <c r="AE14" s="183"/>
      <c r="AF14" s="182" t="s">
        <v>125</v>
      </c>
      <c r="AG14" s="183"/>
      <c r="AH14" s="182" t="s">
        <v>127</v>
      </c>
      <c r="AI14" s="113">
        <f t="shared" ref="AI14:AI15" si="0">SUM(X14,AA14)</f>
        <v>0.3</v>
      </c>
      <c r="AJ14" s="266"/>
      <c r="AK14" s="46">
        <f>IFERROR(IF(Y14=DATOS!$G$16,DATOS!$C$28,IF(AK13=DATOS!$C$28,P13-(P13*AI14),AK13-(AK13*AI14))),"")</f>
        <v>8.3999999999999991E-2</v>
      </c>
      <c r="AL14" s="268"/>
      <c r="AM14" s="266"/>
      <c r="AN14" s="46" t="str">
        <f>IFERROR(IF(Y14=DATOS!$G$15,DATOS!$C$28,IF(AN13=DATOS!$C$28,S13-(S13*AI14),AN13-(AN13*AI14))),"")</f>
        <v>NA</v>
      </c>
      <c r="AO14" s="268"/>
      <c r="AP14" s="270"/>
      <c r="AQ14" s="272"/>
      <c r="AR14" s="234"/>
      <c r="AS14" s="234"/>
      <c r="AT14" s="234"/>
      <c r="AU14" s="234"/>
      <c r="AV14" s="237"/>
      <c r="AW14" s="239"/>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row>
    <row r="15" spans="1:78" s="184" customFormat="1" ht="120" customHeight="1" x14ac:dyDescent="0.25">
      <c r="A15" s="173"/>
      <c r="B15" s="173"/>
      <c r="C15" s="173"/>
      <c r="D15" s="173"/>
      <c r="E15" s="273"/>
      <c r="F15" s="247"/>
      <c r="G15" s="250"/>
      <c r="H15" s="249"/>
      <c r="I15" s="251"/>
      <c r="J15" s="249"/>
      <c r="K15" s="249"/>
      <c r="L15" s="254"/>
      <c r="M15" s="251"/>
      <c r="N15" s="256"/>
      <c r="O15" s="258"/>
      <c r="P15" s="260"/>
      <c r="Q15" s="260"/>
      <c r="R15" s="262"/>
      <c r="S15" s="260"/>
      <c r="T15" s="264"/>
      <c r="U15" s="174" t="s">
        <v>90</v>
      </c>
      <c r="V15" s="175" t="s">
        <v>330</v>
      </c>
      <c r="W15" s="176" t="s">
        <v>60</v>
      </c>
      <c r="X15" s="177">
        <f>IFERROR(VLOOKUP(W15,DATOS!$E$13:$F$28,2,0),"")</f>
        <v>0.25</v>
      </c>
      <c r="Y15" s="178" t="str">
        <f>IFERROR(VLOOKUP(W15,DATOS!$E$14:$G$16,3,0),"")</f>
        <v>Probabilidad</v>
      </c>
      <c r="Z15" s="176" t="s">
        <v>64</v>
      </c>
      <c r="AA15" s="179">
        <f>IFERROR(VLOOKUP(Z15,DATOS!$E$13:$F$28,2,0),"")</f>
        <v>0.15</v>
      </c>
      <c r="AB15" s="180" t="s">
        <v>252</v>
      </c>
      <c r="AC15" s="181"/>
      <c r="AD15" s="182" t="s">
        <v>254</v>
      </c>
      <c r="AE15" s="183"/>
      <c r="AF15" s="182" t="s">
        <v>125</v>
      </c>
      <c r="AG15" s="183"/>
      <c r="AH15" s="182" t="s">
        <v>127</v>
      </c>
      <c r="AI15" s="113">
        <f t="shared" si="0"/>
        <v>0.4</v>
      </c>
      <c r="AJ15" s="266"/>
      <c r="AK15" s="46">
        <f>IFERROR(IF(AI15=0,DATOS!$C$28,IFERROR(IF(Y15=DATOS!$G$16,DATOS!$C$28,IF(AK14=DATOS!$C$28,AK13-(AK13*AI15),IF(AK13=DATOS!$C$28,AK14-(AK14*AI15),IF(AND(AK14=DATOS!$C$28,AK13=DATOS!$C$28),P13-(P13*AI15),AK14-(AK14*AI15))))),"")),"")</f>
        <v>5.0399999999999993E-2</v>
      </c>
      <c r="AL15" s="268"/>
      <c r="AM15" s="266"/>
      <c r="AN15" s="46" t="str">
        <f>IFERROR(IF(Y15=DATOS!$G$15,DATOS!$C$28,IF(AND(AN14=DATOS!$C$28,AN13=DATOS!$C$28),S13-(S13*AI15),IF(AN13=DATOS!$C$28,AN14-(AN14*AI15),IF(AN14=DATOS!$C$28,AN13-(AN13*AI15),(AN14-(AN14*AI15)))))),"")</f>
        <v>NA</v>
      </c>
      <c r="AO15" s="268"/>
      <c r="AP15" s="270"/>
      <c r="AQ15" s="325"/>
      <c r="AR15" s="235"/>
      <c r="AS15" s="235"/>
      <c r="AT15" s="235"/>
      <c r="AU15" s="235"/>
      <c r="AV15" s="238"/>
      <c r="AW15" s="239"/>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row>
    <row r="16" spans="1:78" s="184" customFormat="1" ht="120" customHeight="1" x14ac:dyDescent="0.25">
      <c r="A16" s="173"/>
      <c r="B16" s="173"/>
      <c r="C16" s="173"/>
      <c r="D16" s="173"/>
      <c r="E16" s="273">
        <v>2</v>
      </c>
      <c r="F16" s="246" t="s">
        <v>139</v>
      </c>
      <c r="G16" s="248" t="s">
        <v>395</v>
      </c>
      <c r="H16" s="248" t="s">
        <v>319</v>
      </c>
      <c r="I16" s="246" t="s">
        <v>144</v>
      </c>
      <c r="J16" s="248" t="s">
        <v>299</v>
      </c>
      <c r="K16" s="248" t="s">
        <v>300</v>
      </c>
      <c r="L16" s="252" t="str">
        <f t="shared" ref="L16" si="1">IF(I16="", "", CONCATENATE("Posibilidad de ", LOWER(I16)," por ", LOWER(J16)," debido a ", LOWER(K16)))</f>
        <v>Posibilidad de afectación reputacional por ineficacia en planes de mejoramiento producto de auditorías internas o externas, debido a ausencia de gestión o recurrencia del incumplimiento.</v>
      </c>
      <c r="M16" s="246" t="s">
        <v>95</v>
      </c>
      <c r="N16" s="255" t="s">
        <v>161</v>
      </c>
      <c r="O16" s="257" t="str">
        <f>IFERROR(VLOOKUP(P16,DATOS!$I$24:$J$31,2),"")</f>
        <v>Muy Baja</v>
      </c>
      <c r="P16" s="259">
        <f>IFERROR(VLOOKUP(N16,DATOS!$H$24:$I$31,2,0),"")</f>
        <v>0.2</v>
      </c>
      <c r="Q16" s="259" t="s">
        <v>157</v>
      </c>
      <c r="R16" s="261" t="str">
        <f>IFERROR(VLOOKUP(S16,DATOS!$I$35:$J$39,2),"")</f>
        <v>Moderado</v>
      </c>
      <c r="S16" s="259">
        <f>IFERROR(IF(Q16=DATOS!$H$35,20%,IF(Q16=DATOS!$H$36,40%,IF(OR(Q16=DATOS!$H$37,),60%,IF(OR(Q16=DATOS!$H$38,),80%,IF(OR(Q16=DATOS!$H$39),100%," "))))),"")</f>
        <v>0.6</v>
      </c>
      <c r="T16" s="263" t="str">
        <f>IFERROR(DATOS!D68,"")</f>
        <v>Moderado</v>
      </c>
      <c r="U16" s="174" t="s">
        <v>88</v>
      </c>
      <c r="V16" s="175" t="s">
        <v>332</v>
      </c>
      <c r="W16" s="176" t="s">
        <v>60</v>
      </c>
      <c r="X16" s="177">
        <f>IFERROR(VLOOKUP(W16,DATOS!$E$13:$F$28,2,0),"")</f>
        <v>0.25</v>
      </c>
      <c r="Y16" s="178" t="str">
        <f>IFERROR(VLOOKUP(W16,DATOS!$E$14:$G$16,3,0),"")</f>
        <v>Probabilidad</v>
      </c>
      <c r="Z16" s="176" t="s">
        <v>64</v>
      </c>
      <c r="AA16" s="179">
        <f>IFERROR(VLOOKUP(Z16,DATOS!$E$13:$F$28,2,0),"")</f>
        <v>0.15</v>
      </c>
      <c r="AB16" s="180" t="s">
        <v>121</v>
      </c>
      <c r="AC16" s="181"/>
      <c r="AD16" s="182" t="s">
        <v>123</v>
      </c>
      <c r="AE16" s="183"/>
      <c r="AF16" s="182" t="s">
        <v>125</v>
      </c>
      <c r="AG16" s="183"/>
      <c r="AH16" s="182" t="s">
        <v>127</v>
      </c>
      <c r="AI16" s="113">
        <f t="shared" ref="AI16:AI18" si="2">SUM(X16,AA16)</f>
        <v>0.4</v>
      </c>
      <c r="AJ16" s="265" t="str">
        <f>IFERROR(VLOOKUP(AL16,DATOS!$B$34:$C$38,2,TRUE),"")</f>
        <v>Muy Baja</v>
      </c>
      <c r="AK16" s="46">
        <f>IFERROR(IF(Y16=DATOS!$G$16,DATOS!$C$28,P16-(P16*AI16)),"")</f>
        <v>0.12</v>
      </c>
      <c r="AL16" s="267">
        <f>IFERROR(MIN(AK16:AK18),"")</f>
        <v>8.3999999999999991E-2</v>
      </c>
      <c r="AM16" s="265" t="str">
        <f>IFERROR(VLOOKUP(AO16,DATOS!$E$34:$F$38,2,TRUE),"")</f>
        <v>Moderado</v>
      </c>
      <c r="AN16" s="46" t="str">
        <f>IFERROR(IF(Y16=DATOS!$G$15,DATOS!$C$28,S16-(S16*AI16)),"")</f>
        <v>NA</v>
      </c>
      <c r="AO16" s="267">
        <f>IFERROR(IF(AND(AN16=DATOS!$C$28,AN17=DATOS!$C$28,AN18=DATOS!$C$28),S16,MIN(AN16:AN18)),"")</f>
        <v>0.44999999999999996</v>
      </c>
      <c r="AP16" s="269" t="str">
        <f>IFERROR(DATOS!X68,"")</f>
        <v>Moderado</v>
      </c>
      <c r="AQ16" s="271" t="str">
        <f>IFERROR(IF(AP16=" "," ",IF(OR(AP16="Bajo",AP16="Moderado"),"Aceptar","Reducir (compartir o mitigar)")),"")</f>
        <v>Aceptar</v>
      </c>
      <c r="AR16" s="233"/>
      <c r="AS16" s="233"/>
      <c r="AT16" s="233"/>
      <c r="AU16" s="233"/>
      <c r="AV16" s="236" t="s">
        <v>290</v>
      </c>
      <c r="AW16" s="239"/>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row>
    <row r="17" spans="1:78" s="184" customFormat="1" ht="120" customHeight="1" x14ac:dyDescent="0.25">
      <c r="A17" s="173"/>
      <c r="B17" s="173"/>
      <c r="C17" s="173"/>
      <c r="D17" s="173"/>
      <c r="E17" s="273"/>
      <c r="F17" s="247"/>
      <c r="G17" s="249"/>
      <c r="H17" s="249"/>
      <c r="I17" s="247"/>
      <c r="J17" s="249"/>
      <c r="K17" s="249"/>
      <c r="L17" s="253"/>
      <c r="M17" s="247"/>
      <c r="N17" s="256"/>
      <c r="O17" s="258"/>
      <c r="P17" s="260"/>
      <c r="Q17" s="260"/>
      <c r="R17" s="262"/>
      <c r="S17" s="260"/>
      <c r="T17" s="264"/>
      <c r="U17" s="174" t="s">
        <v>89</v>
      </c>
      <c r="V17" s="175" t="s">
        <v>333</v>
      </c>
      <c r="W17" s="176" t="s">
        <v>61</v>
      </c>
      <c r="X17" s="177">
        <f>IFERROR(VLOOKUP(W17,DATOS!$E$13:$F$28,2,0),"")</f>
        <v>0.15</v>
      </c>
      <c r="Y17" s="178" t="str">
        <f>IFERROR(VLOOKUP(W17,DATOS!$E$14:$G$16,3,0),"")</f>
        <v>Probabilidad</v>
      </c>
      <c r="Z17" s="176" t="s">
        <v>64</v>
      </c>
      <c r="AA17" s="179">
        <f>IFERROR(VLOOKUP(Z17,DATOS!$E$13:$F$28,2,0),"")</f>
        <v>0.15</v>
      </c>
      <c r="AB17" s="180" t="s">
        <v>121</v>
      </c>
      <c r="AC17" s="181"/>
      <c r="AD17" s="182" t="s">
        <v>123</v>
      </c>
      <c r="AE17" s="183"/>
      <c r="AF17" s="182" t="s">
        <v>125</v>
      </c>
      <c r="AG17" s="183"/>
      <c r="AH17" s="182" t="s">
        <v>127</v>
      </c>
      <c r="AI17" s="113">
        <f t="shared" si="2"/>
        <v>0.3</v>
      </c>
      <c r="AJ17" s="266"/>
      <c r="AK17" s="46">
        <f>IFERROR(IF(Y17=DATOS!$G$16,DATOS!$C$28,IF(AK16=DATOS!$C$28,P16-(P16*AI17),AK16-(AK16*AI17))),"")</f>
        <v>8.3999999999999991E-2</v>
      </c>
      <c r="AL17" s="268"/>
      <c r="AM17" s="266"/>
      <c r="AN17" s="46" t="str">
        <f>IFERROR(IF(Y17=DATOS!$G$15,DATOS!$C$28,IF(AN16=DATOS!$C$28,S16-(S16*AI17),AN16-(AN16*AI17))),"")</f>
        <v>NA</v>
      </c>
      <c r="AO17" s="268"/>
      <c r="AP17" s="270"/>
      <c r="AQ17" s="272"/>
      <c r="AR17" s="234"/>
      <c r="AS17" s="234"/>
      <c r="AT17" s="234"/>
      <c r="AU17" s="234"/>
      <c r="AV17" s="237"/>
      <c r="AW17" s="239"/>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row>
    <row r="18" spans="1:78" s="184" customFormat="1" ht="120" customHeight="1" x14ac:dyDescent="0.25">
      <c r="A18" s="173"/>
      <c r="B18" s="173"/>
      <c r="C18" s="173"/>
      <c r="D18" s="173"/>
      <c r="E18" s="273"/>
      <c r="F18" s="247"/>
      <c r="G18" s="250"/>
      <c r="H18" s="249"/>
      <c r="I18" s="251"/>
      <c r="J18" s="249"/>
      <c r="K18" s="249"/>
      <c r="L18" s="254"/>
      <c r="M18" s="251"/>
      <c r="N18" s="256"/>
      <c r="O18" s="258"/>
      <c r="P18" s="260"/>
      <c r="Q18" s="260"/>
      <c r="R18" s="262"/>
      <c r="S18" s="260"/>
      <c r="T18" s="264"/>
      <c r="U18" s="174" t="s">
        <v>90</v>
      </c>
      <c r="V18" s="175" t="s">
        <v>334</v>
      </c>
      <c r="W18" s="176" t="s">
        <v>62</v>
      </c>
      <c r="X18" s="177">
        <f>IFERROR(VLOOKUP(W18,DATOS!$E$13:$F$28,2,0),"")</f>
        <v>0.1</v>
      </c>
      <c r="Y18" s="178" t="str">
        <f>IFERROR(VLOOKUP(W18,DATOS!$E$14:$G$16,3,0),"")</f>
        <v>Impacto</v>
      </c>
      <c r="Z18" s="176" t="s">
        <v>64</v>
      </c>
      <c r="AA18" s="179">
        <f>IFERROR(VLOOKUP(Z18,DATOS!$E$13:$F$28,2,0),"")</f>
        <v>0.15</v>
      </c>
      <c r="AB18" s="180" t="s">
        <v>121</v>
      </c>
      <c r="AC18" s="181"/>
      <c r="AD18" s="182" t="s">
        <v>123</v>
      </c>
      <c r="AE18" s="183"/>
      <c r="AF18" s="182" t="s">
        <v>125</v>
      </c>
      <c r="AG18" s="183"/>
      <c r="AH18" s="182" t="s">
        <v>127</v>
      </c>
      <c r="AI18" s="113">
        <f t="shared" si="2"/>
        <v>0.25</v>
      </c>
      <c r="AJ18" s="266"/>
      <c r="AK18" s="46" t="str">
        <f>IFERROR(IF(AI18=0,DATOS!$C$28,IFERROR(IF(Y18=DATOS!$G$16,DATOS!$C$28,IF(AK17=DATOS!$C$28,AK16-(AK16*AI18),IF(AK16=DATOS!$C$28,AK17-(AK17*AI18),IF(AND(AK17=DATOS!$C$28,AK16=DATOS!$C$28),P16-(P16*AI18),AK17-(AK17*AI18))))),"")),"")</f>
        <v>NA</v>
      </c>
      <c r="AL18" s="268"/>
      <c r="AM18" s="266"/>
      <c r="AN18" s="46">
        <f>IFERROR(IF(Y18=DATOS!$G$15,DATOS!$C$28,IF(AND(AN17=DATOS!$C$28,AN16=DATOS!$C$28),S16-(S16*AI18),IF(AN16=DATOS!$C$28,AN17-(AN17*AI18),IF(AN17=DATOS!$C$28,AN16-(AN16*AI18),(AN17-(AN17*AI18)))))),"")</f>
        <v>0.44999999999999996</v>
      </c>
      <c r="AO18" s="268"/>
      <c r="AP18" s="270"/>
      <c r="AQ18" s="272"/>
      <c r="AR18" s="235"/>
      <c r="AS18" s="235"/>
      <c r="AT18" s="235"/>
      <c r="AU18" s="235"/>
      <c r="AV18" s="238"/>
      <c r="AW18" s="239"/>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row>
    <row r="19" spans="1:78" s="184" customFormat="1" ht="120" customHeight="1" x14ac:dyDescent="0.25">
      <c r="A19" s="173"/>
      <c r="B19" s="173"/>
      <c r="C19" s="173"/>
      <c r="D19" s="173"/>
      <c r="E19" s="273">
        <v>3</v>
      </c>
      <c r="F19" s="246" t="s">
        <v>139</v>
      </c>
      <c r="G19" s="248" t="s">
        <v>396</v>
      </c>
      <c r="H19" s="248" t="s">
        <v>320</v>
      </c>
      <c r="I19" s="246" t="s">
        <v>144</v>
      </c>
      <c r="J19" s="248" t="s">
        <v>301</v>
      </c>
      <c r="K19" s="248" t="s">
        <v>302</v>
      </c>
      <c r="L19" s="252" t="str">
        <f t="shared" ref="L19" si="3">IF(I19="", "", CONCATENATE("Posibilidad de ", LOWER(I19)," por ", LOWER(J19)," debido a ", LOWER(K19)))</f>
        <v>Posibilidad de afectación reputacional por desviación o incumplimiento de la meta de desempeño del proceso, debido a fallas o reprocesos en la operación.</v>
      </c>
      <c r="M19" s="246" t="s">
        <v>95</v>
      </c>
      <c r="N19" s="255" t="s">
        <v>161</v>
      </c>
      <c r="O19" s="257" t="str">
        <f>IFERROR(VLOOKUP(P19,DATOS!$I$24:$J$31,2),"")</f>
        <v>Muy Baja</v>
      </c>
      <c r="P19" s="259">
        <f>IFERROR(VLOOKUP(N19,DATOS!$H$24:$I$31,2,0),"")</f>
        <v>0.2</v>
      </c>
      <c r="Q19" s="259" t="s">
        <v>114</v>
      </c>
      <c r="R19" s="261" t="str">
        <f>IFERROR(VLOOKUP(S19,DATOS!$I$35:$J$39,2),"")</f>
        <v>Leve</v>
      </c>
      <c r="S19" s="259">
        <f>IFERROR(IF(Q19=DATOS!$H$35,20%,IF(Q19=DATOS!$H$36,40%,IF(OR(Q19=DATOS!$H$37,),60%,IF(OR(Q19=DATOS!$H$38,),80%,IF(OR(Q19=DATOS!$H$39),100%," "))))),"")</f>
        <v>0.2</v>
      </c>
      <c r="T19" s="263" t="str">
        <f>IFERROR(DATOS!D71,"")</f>
        <v>Bajo</v>
      </c>
      <c r="U19" s="174" t="s">
        <v>88</v>
      </c>
      <c r="V19" s="175" t="s">
        <v>335</v>
      </c>
      <c r="W19" s="176" t="s">
        <v>60</v>
      </c>
      <c r="X19" s="177">
        <f>IFERROR(VLOOKUP(W19,DATOS!$E$13:$F$28,2,0),"")</f>
        <v>0.25</v>
      </c>
      <c r="Y19" s="178" t="str">
        <f>IFERROR(VLOOKUP(W19,DATOS!$E$14:$G$16,3,0),"")</f>
        <v>Probabilidad</v>
      </c>
      <c r="Z19" s="176" t="s">
        <v>64</v>
      </c>
      <c r="AA19" s="179">
        <f>IFERROR(VLOOKUP(Z19,DATOS!$E$13:$F$28,2,0),"")</f>
        <v>0.15</v>
      </c>
      <c r="AB19" s="180" t="s">
        <v>64</v>
      </c>
      <c r="AC19" s="181"/>
      <c r="AD19" s="182" t="s">
        <v>123</v>
      </c>
      <c r="AE19" s="183"/>
      <c r="AF19" s="182" t="s">
        <v>125</v>
      </c>
      <c r="AG19" s="183"/>
      <c r="AH19" s="182" t="s">
        <v>127</v>
      </c>
      <c r="AI19" s="113">
        <f t="shared" ref="AI19:AI72" si="4">SUM(X19,AA19)</f>
        <v>0.4</v>
      </c>
      <c r="AJ19" s="265" t="str">
        <f>IFERROR(VLOOKUP(AL19,DATOS!$B$34:$C$38,2,TRUE),"")</f>
        <v>Muy Baja</v>
      </c>
      <c r="AK19" s="46">
        <f>IFERROR(IF(Y19=DATOS!$G$16,DATOS!$C$28,P19-(P19*AI19)),"")</f>
        <v>0.12</v>
      </c>
      <c r="AL19" s="267">
        <f>IFERROR(MIN(AK19:AK21),"")</f>
        <v>4.3199999999999995E-2</v>
      </c>
      <c r="AM19" s="265" t="str">
        <f>IFERROR(VLOOKUP(AO19,DATOS!$E$34:$F$38,2,TRUE),"")</f>
        <v>Leve</v>
      </c>
      <c r="AN19" s="46" t="str">
        <f>IFERROR(IF(Y19=DATOS!$G$15,DATOS!$C$28,S19-(S19*AI19)),"")</f>
        <v>NA</v>
      </c>
      <c r="AO19" s="267">
        <f>IFERROR(IF(AND(AN19=DATOS!$C$28,AN20=DATOS!$C$28,AN21=DATOS!$C$28),S19,MIN(AN19:AN21)),"")</f>
        <v>0.2</v>
      </c>
      <c r="AP19" s="269" t="str">
        <f>IFERROR(DATOS!X71,"")</f>
        <v>Bajo</v>
      </c>
      <c r="AQ19" s="271" t="str">
        <f>IFERROR(IF(AP19=" "," ",IF(OR(AP19="Bajo",AP19="Moderado"),"Aceptar","Reducir (compartir o mitigar)")),"")</f>
        <v>Aceptar</v>
      </c>
      <c r="AR19" s="233"/>
      <c r="AS19" s="233"/>
      <c r="AT19" s="233"/>
      <c r="AU19" s="233"/>
      <c r="AV19" s="236" t="s">
        <v>290</v>
      </c>
      <c r="AW19" s="239"/>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row>
    <row r="20" spans="1:78" s="184" customFormat="1" ht="120" customHeight="1" x14ac:dyDescent="0.25">
      <c r="A20" s="173"/>
      <c r="B20" s="173"/>
      <c r="C20" s="173"/>
      <c r="D20" s="173"/>
      <c r="E20" s="273"/>
      <c r="F20" s="247"/>
      <c r="G20" s="249"/>
      <c r="H20" s="249"/>
      <c r="I20" s="247"/>
      <c r="J20" s="249"/>
      <c r="K20" s="249"/>
      <c r="L20" s="253"/>
      <c r="M20" s="247"/>
      <c r="N20" s="256"/>
      <c r="O20" s="258"/>
      <c r="P20" s="260"/>
      <c r="Q20" s="260"/>
      <c r="R20" s="262"/>
      <c r="S20" s="260"/>
      <c r="T20" s="264"/>
      <c r="U20" s="174" t="s">
        <v>89</v>
      </c>
      <c r="V20" s="175" t="s">
        <v>336</v>
      </c>
      <c r="W20" s="176" t="s">
        <v>60</v>
      </c>
      <c r="X20" s="177">
        <f>IFERROR(VLOOKUP(W20,DATOS!$E$13:$F$28,2,0),"")</f>
        <v>0.25</v>
      </c>
      <c r="Y20" s="178" t="str">
        <f>IFERROR(VLOOKUP(W20,DATOS!$E$14:$G$16,3,0),"")</f>
        <v>Probabilidad</v>
      </c>
      <c r="Z20" s="176" t="s">
        <v>64</v>
      </c>
      <c r="AA20" s="179">
        <f>IFERROR(VLOOKUP(Z20,DATOS!$E$13:$F$28,2,0),"")</f>
        <v>0.15</v>
      </c>
      <c r="AB20" s="180" t="s">
        <v>64</v>
      </c>
      <c r="AC20" s="181"/>
      <c r="AD20" s="182" t="s">
        <v>123</v>
      </c>
      <c r="AE20" s="183"/>
      <c r="AF20" s="182" t="s">
        <v>125</v>
      </c>
      <c r="AG20" s="183"/>
      <c r="AH20" s="182" t="s">
        <v>127</v>
      </c>
      <c r="AI20" s="113">
        <f t="shared" si="4"/>
        <v>0.4</v>
      </c>
      <c r="AJ20" s="266"/>
      <c r="AK20" s="46">
        <f>IFERROR(IF(Y20=DATOS!$G$16,DATOS!$C$28,IF(AK19=DATOS!$C$28,P19-(P19*AI20),AK19-(AK19*AI20))),"")</f>
        <v>7.1999999999999995E-2</v>
      </c>
      <c r="AL20" s="268"/>
      <c r="AM20" s="266"/>
      <c r="AN20" s="46" t="str">
        <f>IFERROR(IF(Y20=DATOS!$G$15,DATOS!$C$28,IF(AN19=DATOS!$C$28,S19-(S19*AI20),AN19-(AN19*AI20))),"")</f>
        <v>NA</v>
      </c>
      <c r="AO20" s="268"/>
      <c r="AP20" s="270"/>
      <c r="AQ20" s="272"/>
      <c r="AR20" s="234"/>
      <c r="AS20" s="234"/>
      <c r="AT20" s="234"/>
      <c r="AU20" s="234"/>
      <c r="AV20" s="237"/>
      <c r="AW20" s="239"/>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row>
    <row r="21" spans="1:78" s="184" customFormat="1" ht="120" customHeight="1" x14ac:dyDescent="0.25">
      <c r="A21" s="173"/>
      <c r="B21" s="173"/>
      <c r="C21" s="173"/>
      <c r="D21" s="173"/>
      <c r="E21" s="273"/>
      <c r="F21" s="247"/>
      <c r="G21" s="250"/>
      <c r="H21" s="249"/>
      <c r="I21" s="251"/>
      <c r="J21" s="249"/>
      <c r="K21" s="249"/>
      <c r="L21" s="254"/>
      <c r="M21" s="251"/>
      <c r="N21" s="256"/>
      <c r="O21" s="258"/>
      <c r="P21" s="260"/>
      <c r="Q21" s="260"/>
      <c r="R21" s="262"/>
      <c r="S21" s="260"/>
      <c r="T21" s="264"/>
      <c r="U21" s="174" t="s">
        <v>90</v>
      </c>
      <c r="V21" s="175" t="s">
        <v>337</v>
      </c>
      <c r="W21" s="176" t="s">
        <v>60</v>
      </c>
      <c r="X21" s="177">
        <f>IFERROR(VLOOKUP(W21,DATOS!$E$13:$F$28,2,0),"")</f>
        <v>0.25</v>
      </c>
      <c r="Y21" s="178" t="str">
        <f>IFERROR(VLOOKUP(W21,DATOS!$E$14:$G$16,3,0),"")</f>
        <v>Probabilidad</v>
      </c>
      <c r="Z21" s="176" t="s">
        <v>64</v>
      </c>
      <c r="AA21" s="179">
        <f>IFERROR(VLOOKUP(Z21,DATOS!$E$13:$F$28,2,0),"")</f>
        <v>0.15</v>
      </c>
      <c r="AB21" s="180" t="s">
        <v>252</v>
      </c>
      <c r="AC21" s="181"/>
      <c r="AD21" s="182" t="s">
        <v>123</v>
      </c>
      <c r="AE21" s="183"/>
      <c r="AF21" s="182" t="s">
        <v>125</v>
      </c>
      <c r="AG21" s="183"/>
      <c r="AH21" s="182" t="s">
        <v>127</v>
      </c>
      <c r="AI21" s="113">
        <f t="shared" si="4"/>
        <v>0.4</v>
      </c>
      <c r="AJ21" s="266"/>
      <c r="AK21" s="46">
        <f>IFERROR(IF(AI21=0,DATOS!$C$28,IFERROR(IF(Y21=DATOS!$G$16,DATOS!$C$28,IF(AK20=DATOS!$C$28,AK19-(AK19*AI21),IF(AK19=DATOS!$C$28,AK20-(AK20*AI21),IF(AND(AK20=DATOS!$C$28,AK19=DATOS!$C$28),P19-(P19*AI21),AK20-(AK20*AI21))))),"")),"")</f>
        <v>4.3199999999999995E-2</v>
      </c>
      <c r="AL21" s="268"/>
      <c r="AM21" s="266"/>
      <c r="AN21" s="46" t="str">
        <f>IFERROR(IF(Y21=DATOS!$G$15,DATOS!$C$28,IF(AND(AN20=DATOS!$C$28,AN19=DATOS!$C$28),S19-(S19*AI21),IF(AN19=DATOS!$C$28,AN20-(AN20*AI21),IF(AN20=DATOS!$C$28,AN19-(AN19*AI21),(AN20-(AN20*AI21)))))),"")</f>
        <v>NA</v>
      </c>
      <c r="AO21" s="268"/>
      <c r="AP21" s="270"/>
      <c r="AQ21" s="272"/>
      <c r="AR21" s="235"/>
      <c r="AS21" s="235"/>
      <c r="AT21" s="235"/>
      <c r="AU21" s="235"/>
      <c r="AV21" s="238"/>
      <c r="AW21" s="239"/>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row>
    <row r="22" spans="1:78" s="184" customFormat="1" ht="120" customHeight="1" x14ac:dyDescent="0.25">
      <c r="A22" s="173"/>
      <c r="B22" s="173"/>
      <c r="C22" s="173"/>
      <c r="D22" s="173"/>
      <c r="E22" s="273">
        <v>4</v>
      </c>
      <c r="F22" s="246" t="s">
        <v>139</v>
      </c>
      <c r="G22" s="248" t="s">
        <v>397</v>
      </c>
      <c r="H22" s="248" t="s">
        <v>323</v>
      </c>
      <c r="I22" s="246" t="s">
        <v>144</v>
      </c>
      <c r="J22" s="248" t="s">
        <v>308</v>
      </c>
      <c r="K22" s="248" t="s">
        <v>309</v>
      </c>
      <c r="L22" s="252" t="str">
        <f t="shared" ref="L22" si="5">IF(I22="", "", CONCATENATE("Posibilidad de ", LOWER(I22)," por ", LOWER(J22)," debido a ", LOWER(K22)))</f>
        <v>Posibilidad de afectación reputacional por interrupción en la operación del proceso o prestación del servicio, debido a emergencias de salud pública y/o alteración del orden público.</v>
      </c>
      <c r="M22" s="246" t="s">
        <v>138</v>
      </c>
      <c r="N22" s="255" t="s">
        <v>113</v>
      </c>
      <c r="O22" s="257" t="str">
        <f>IFERROR(VLOOKUP(P22,DATOS!$I$24:$J$31,2),"")</f>
        <v>Muy Alta</v>
      </c>
      <c r="P22" s="259">
        <f>IFERROR(VLOOKUP(N22,DATOS!$H$24:$I$31,2,0),"")</f>
        <v>1</v>
      </c>
      <c r="Q22" s="259" t="s">
        <v>114</v>
      </c>
      <c r="R22" s="261" t="str">
        <f>IFERROR(VLOOKUP(S22,DATOS!$I$35:$J$39,2),"")</f>
        <v>Leve</v>
      </c>
      <c r="S22" s="259">
        <f>IFERROR(IF(Q22=DATOS!$H$35,20%,IF(Q22=DATOS!$H$36,40%,IF(OR(Q22=DATOS!$H$37,),60%,IF(OR(Q22=DATOS!$H$38,),80%,IF(OR(Q22=DATOS!$H$39),100%," "))))),"")</f>
        <v>0.2</v>
      </c>
      <c r="T22" s="263" t="str">
        <f>IFERROR(DATOS!D74,"")</f>
        <v>Alto</v>
      </c>
      <c r="U22" s="174" t="s">
        <v>88</v>
      </c>
      <c r="V22" s="175" t="s">
        <v>338</v>
      </c>
      <c r="W22" s="176" t="s">
        <v>60</v>
      </c>
      <c r="X22" s="177">
        <f>IFERROR(VLOOKUP(W22,DATOS!$E$13:$F$28,2,0),"")</f>
        <v>0.25</v>
      </c>
      <c r="Y22" s="178" t="str">
        <f>IFERROR(VLOOKUP(W22,DATOS!$E$14:$G$16,3,0),"")</f>
        <v>Probabilidad</v>
      </c>
      <c r="Z22" s="176" t="s">
        <v>64</v>
      </c>
      <c r="AA22" s="179">
        <f>IFERROR(VLOOKUP(Z22,DATOS!$E$13:$F$28,2,0),"")</f>
        <v>0.15</v>
      </c>
      <c r="AB22" s="180" t="s">
        <v>252</v>
      </c>
      <c r="AC22" s="181"/>
      <c r="AD22" s="182" t="s">
        <v>123</v>
      </c>
      <c r="AE22" s="183"/>
      <c r="AF22" s="182" t="s">
        <v>125</v>
      </c>
      <c r="AG22" s="183"/>
      <c r="AH22" s="182" t="s">
        <v>127</v>
      </c>
      <c r="AI22" s="113">
        <f t="shared" si="4"/>
        <v>0.4</v>
      </c>
      <c r="AJ22" s="265" t="str">
        <f>IFERROR(VLOOKUP(AL22,DATOS!$B$34:$C$38,2,TRUE),"")</f>
        <v>Baja</v>
      </c>
      <c r="AK22" s="46">
        <f>IFERROR(IF(Y22=DATOS!$G$16,DATOS!$C$28,P22-(P22*AI22)),"")</f>
        <v>0.6</v>
      </c>
      <c r="AL22" s="267">
        <f>IFERROR(MIN(AK22:AK24),"")</f>
        <v>0.216</v>
      </c>
      <c r="AM22" s="265" t="str">
        <f>IFERROR(VLOOKUP(AO22,DATOS!$E$34:$F$38,2,TRUE),"")</f>
        <v>Leve</v>
      </c>
      <c r="AN22" s="46" t="str">
        <f>IFERROR(IF(Y22=DATOS!$G$15,DATOS!$C$28,S22-(S22*AI22)),"")</f>
        <v>NA</v>
      </c>
      <c r="AO22" s="267">
        <f>IFERROR(IF(AND(AN22=DATOS!$C$28,AN23=DATOS!$C$28,AN24=DATOS!$C$28),S22,MIN(AN22:AN24)),"")</f>
        <v>0.2</v>
      </c>
      <c r="AP22" s="269" t="str">
        <f>IFERROR(DATOS!X74,"")</f>
        <v>Bajo</v>
      </c>
      <c r="AQ22" s="271" t="str">
        <f>IFERROR(IF(AP22=" "," ",IF(OR(AP22="Bajo",AP22="Moderado"),"Aceptar","Reducir (compartir o mitigar)")),"")</f>
        <v>Aceptar</v>
      </c>
      <c r="AR22" s="233"/>
      <c r="AS22" s="233"/>
      <c r="AT22" s="233"/>
      <c r="AU22" s="233"/>
      <c r="AV22" s="236" t="s">
        <v>290</v>
      </c>
      <c r="AW22" s="239"/>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row>
    <row r="23" spans="1:78" s="184" customFormat="1" ht="120" customHeight="1" x14ac:dyDescent="0.25">
      <c r="A23" s="173"/>
      <c r="B23" s="173"/>
      <c r="C23" s="173"/>
      <c r="D23" s="173"/>
      <c r="E23" s="273"/>
      <c r="F23" s="247"/>
      <c r="G23" s="249"/>
      <c r="H23" s="249"/>
      <c r="I23" s="247"/>
      <c r="J23" s="249"/>
      <c r="K23" s="249"/>
      <c r="L23" s="253"/>
      <c r="M23" s="247"/>
      <c r="N23" s="256"/>
      <c r="O23" s="258"/>
      <c r="P23" s="260"/>
      <c r="Q23" s="260"/>
      <c r="R23" s="262"/>
      <c r="S23" s="260"/>
      <c r="T23" s="264"/>
      <c r="U23" s="174" t="s">
        <v>89</v>
      </c>
      <c r="V23" s="175" t="s">
        <v>339</v>
      </c>
      <c r="W23" s="176" t="s">
        <v>60</v>
      </c>
      <c r="X23" s="177">
        <f>IFERROR(VLOOKUP(W23,DATOS!$E$13:$F$28,2,0),"")</f>
        <v>0.25</v>
      </c>
      <c r="Y23" s="178" t="str">
        <f>IFERROR(VLOOKUP(W23,DATOS!$E$14:$G$16,3,0),"")</f>
        <v>Probabilidad</v>
      </c>
      <c r="Z23" s="176" t="s">
        <v>64</v>
      </c>
      <c r="AA23" s="179">
        <f>IFERROR(VLOOKUP(Z23,DATOS!$E$13:$F$28,2,0),"")</f>
        <v>0.15</v>
      </c>
      <c r="AB23" s="180" t="s">
        <v>252</v>
      </c>
      <c r="AC23" s="181"/>
      <c r="AD23" s="182" t="s">
        <v>123</v>
      </c>
      <c r="AE23" s="183"/>
      <c r="AF23" s="182" t="s">
        <v>125</v>
      </c>
      <c r="AG23" s="183"/>
      <c r="AH23" s="182" t="s">
        <v>127</v>
      </c>
      <c r="AI23" s="113">
        <f t="shared" si="4"/>
        <v>0.4</v>
      </c>
      <c r="AJ23" s="266"/>
      <c r="AK23" s="46">
        <f>IFERROR(IF(Y23=DATOS!$G$16,DATOS!$C$28,IF(AK22=DATOS!$C$28,P22-(P22*AI23),AK22-(AK22*AI23))),"")</f>
        <v>0.36</v>
      </c>
      <c r="AL23" s="268"/>
      <c r="AM23" s="266"/>
      <c r="AN23" s="46" t="str">
        <f>IFERROR(IF(Y23=DATOS!$G$15,DATOS!$C$28,IF(AN22=DATOS!$C$28,S22-(S22*AI23),AN22-(AN22*AI23))),"")</f>
        <v>NA</v>
      </c>
      <c r="AO23" s="268"/>
      <c r="AP23" s="270"/>
      <c r="AQ23" s="272"/>
      <c r="AR23" s="234"/>
      <c r="AS23" s="234"/>
      <c r="AT23" s="234"/>
      <c r="AU23" s="234"/>
      <c r="AV23" s="237"/>
      <c r="AW23" s="239"/>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row>
    <row r="24" spans="1:78" s="184" customFormat="1" ht="120" customHeight="1" x14ac:dyDescent="0.25">
      <c r="A24" s="173"/>
      <c r="B24" s="173"/>
      <c r="C24" s="173"/>
      <c r="D24" s="173"/>
      <c r="E24" s="273"/>
      <c r="F24" s="247"/>
      <c r="G24" s="250"/>
      <c r="H24" s="249"/>
      <c r="I24" s="251"/>
      <c r="J24" s="249"/>
      <c r="K24" s="249"/>
      <c r="L24" s="254"/>
      <c r="M24" s="251"/>
      <c r="N24" s="256"/>
      <c r="O24" s="258"/>
      <c r="P24" s="260"/>
      <c r="Q24" s="260"/>
      <c r="R24" s="262"/>
      <c r="S24" s="260"/>
      <c r="T24" s="264"/>
      <c r="U24" s="174" t="s">
        <v>90</v>
      </c>
      <c r="V24" s="175" t="s">
        <v>340</v>
      </c>
      <c r="W24" s="176" t="s">
        <v>60</v>
      </c>
      <c r="X24" s="177">
        <f>IFERROR(VLOOKUP(W24,DATOS!$E$13:$F$28,2,0),"")</f>
        <v>0.25</v>
      </c>
      <c r="Y24" s="178" t="str">
        <f>IFERROR(VLOOKUP(W24,DATOS!$E$14:$G$16,3,0),"")</f>
        <v>Probabilidad</v>
      </c>
      <c r="Z24" s="176" t="s">
        <v>64</v>
      </c>
      <c r="AA24" s="179">
        <f>IFERROR(VLOOKUP(Z24,DATOS!$E$13:$F$28,2,0),"")</f>
        <v>0.15</v>
      </c>
      <c r="AB24" s="180" t="s">
        <v>252</v>
      </c>
      <c r="AC24" s="181"/>
      <c r="AD24" s="182" t="s">
        <v>123</v>
      </c>
      <c r="AE24" s="183"/>
      <c r="AF24" s="182" t="s">
        <v>125</v>
      </c>
      <c r="AG24" s="183"/>
      <c r="AH24" s="182" t="s">
        <v>127</v>
      </c>
      <c r="AI24" s="113">
        <f t="shared" si="4"/>
        <v>0.4</v>
      </c>
      <c r="AJ24" s="266"/>
      <c r="AK24" s="46">
        <f>IFERROR(IF(AI24=0,DATOS!$C$28,IFERROR(IF(Y24=DATOS!$G$16,DATOS!$C$28,IF(AK23=DATOS!$C$28,AK22-(AK22*AI24),IF(AK22=DATOS!$C$28,AK23-(AK23*AI24),IF(AND(AK23=DATOS!$C$28,AK22=DATOS!$C$28),P22-(P22*AI24),AK23-(AK23*AI24))))),"")),"")</f>
        <v>0.216</v>
      </c>
      <c r="AL24" s="268"/>
      <c r="AM24" s="266"/>
      <c r="AN24" s="46" t="str">
        <f>IFERROR(IF(Y24=DATOS!$G$15,DATOS!$C$28,IF(AND(AN23=DATOS!$C$28,AN22=DATOS!$C$28),S22-(S22*AI24),IF(AN22=DATOS!$C$28,AN23-(AN23*AI24),IF(AN23=DATOS!$C$28,AN22-(AN22*AI24),(AN23-(AN23*AI24)))))),"")</f>
        <v>NA</v>
      </c>
      <c r="AO24" s="268"/>
      <c r="AP24" s="270"/>
      <c r="AQ24" s="272"/>
      <c r="AR24" s="235"/>
      <c r="AS24" s="235"/>
      <c r="AT24" s="235"/>
      <c r="AU24" s="235"/>
      <c r="AV24" s="238"/>
      <c r="AW24" s="239"/>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row>
    <row r="25" spans="1:78" s="184" customFormat="1" ht="120" customHeight="1" x14ac:dyDescent="0.25">
      <c r="A25" s="173"/>
      <c r="B25" s="173"/>
      <c r="C25" s="173"/>
      <c r="D25" s="173"/>
      <c r="E25" s="273">
        <v>5</v>
      </c>
      <c r="F25" s="246" t="s">
        <v>139</v>
      </c>
      <c r="G25" s="248" t="s">
        <v>398</v>
      </c>
      <c r="H25" s="248" t="s">
        <v>321</v>
      </c>
      <c r="I25" s="246" t="s">
        <v>144</v>
      </c>
      <c r="J25" s="248" t="s">
        <v>303</v>
      </c>
      <c r="K25" s="248" t="s">
        <v>304</v>
      </c>
      <c r="L25" s="252" t="str">
        <f t="shared" ref="L25" si="6">IF(I25="", "", CONCATENATE("Posibilidad de ", LOWER(I25)," por ", LOWER(J25)," debido a ", LOWER(K25)))</f>
        <v>Posibilidad de afectación reputacional por extravío o pérdida de documentos, debido a falla en la custodia.</v>
      </c>
      <c r="M25" s="246" t="s">
        <v>95</v>
      </c>
      <c r="N25" s="255" t="s">
        <v>113</v>
      </c>
      <c r="O25" s="257" t="str">
        <f>IFERROR(VLOOKUP(P25,DATOS!$I$24:$J$31,2),"")</f>
        <v>Muy Alta</v>
      </c>
      <c r="P25" s="259">
        <f>IFERROR(VLOOKUP(N25,DATOS!$H$24:$I$31,2,0),"")</f>
        <v>1</v>
      </c>
      <c r="Q25" s="259" t="s">
        <v>157</v>
      </c>
      <c r="R25" s="261" t="str">
        <f>IFERROR(VLOOKUP(S25,DATOS!$I$35:$J$39,2),"")</f>
        <v>Moderado</v>
      </c>
      <c r="S25" s="259">
        <f>IFERROR(IF(Q25=DATOS!$H$35,20%,IF(Q25=DATOS!$H$36,40%,IF(OR(Q25=DATOS!$H$37,),60%,IF(OR(Q25=DATOS!$H$38,),80%,IF(OR(Q25=DATOS!$H$39),100%," "))))),"")</f>
        <v>0.6</v>
      </c>
      <c r="T25" s="263" t="str">
        <f>IFERROR(DATOS!D77,"")</f>
        <v>Alto</v>
      </c>
      <c r="U25" s="174" t="s">
        <v>88</v>
      </c>
      <c r="V25" s="175" t="s">
        <v>341</v>
      </c>
      <c r="W25" s="176" t="s">
        <v>60</v>
      </c>
      <c r="X25" s="177">
        <f>IFERROR(VLOOKUP(W25,DATOS!$E$13:$F$28,2,0),"")</f>
        <v>0.25</v>
      </c>
      <c r="Y25" s="178" t="str">
        <f>IFERROR(VLOOKUP(W25,DATOS!$E$14:$G$16,3,0),"")</f>
        <v>Probabilidad</v>
      </c>
      <c r="Z25" s="176" t="s">
        <v>64</v>
      </c>
      <c r="AA25" s="179">
        <f>IFERROR(VLOOKUP(Z25,DATOS!$E$13:$F$28,2,0),"")</f>
        <v>0.15</v>
      </c>
      <c r="AB25" s="180" t="s">
        <v>119</v>
      </c>
      <c r="AC25" s="181"/>
      <c r="AD25" s="182" t="s">
        <v>123</v>
      </c>
      <c r="AE25" s="183"/>
      <c r="AF25" s="182" t="s">
        <v>125</v>
      </c>
      <c r="AG25" s="183"/>
      <c r="AH25" s="182" t="s">
        <v>127</v>
      </c>
      <c r="AI25" s="113">
        <f t="shared" si="4"/>
        <v>0.4</v>
      </c>
      <c r="AJ25" s="265" t="str">
        <f>IFERROR(VLOOKUP(AL25,DATOS!$B$34:$C$38,2,TRUE),"")</f>
        <v>Baja</v>
      </c>
      <c r="AK25" s="46">
        <f>IFERROR(IF(Y25=DATOS!$G$16,DATOS!$C$28,P25-(P25*AI25)),"")</f>
        <v>0.6</v>
      </c>
      <c r="AL25" s="267">
        <f>IFERROR(MIN(AK25:AK27),"")</f>
        <v>0.216</v>
      </c>
      <c r="AM25" s="265" t="str">
        <f>IFERROR(VLOOKUP(AO25,DATOS!$E$34:$F$38,2,TRUE),"")</f>
        <v>Moderado</v>
      </c>
      <c r="AN25" s="46" t="str">
        <f>IFERROR(IF(Y25=DATOS!$G$15,DATOS!$C$28,S25-(S25*AI25)),"")</f>
        <v>NA</v>
      </c>
      <c r="AO25" s="267">
        <f>IFERROR(IF(AND(AN25=DATOS!$C$28,AN26=DATOS!$C$28,AN27=DATOS!$C$28),S25,MIN(AN25:AN27)),"")</f>
        <v>0.6</v>
      </c>
      <c r="AP25" s="269" t="str">
        <f>IFERROR(DATOS!X77,"")</f>
        <v>Moderado</v>
      </c>
      <c r="AQ25" s="271" t="str">
        <f>IFERROR(IF(AP25=" "," ",IF(OR(AP25="Bajo",AP25="Moderado"),"Aceptar","Reducir (compartir o mitigar)")),"")</f>
        <v>Aceptar</v>
      </c>
      <c r="AR25" s="233"/>
      <c r="AS25" s="233"/>
      <c r="AT25" s="233"/>
      <c r="AU25" s="233"/>
      <c r="AV25" s="236" t="s">
        <v>290</v>
      </c>
      <c r="AW25" s="239"/>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row>
    <row r="26" spans="1:78" s="184" customFormat="1" ht="120" customHeight="1" x14ac:dyDescent="0.25">
      <c r="A26" s="173"/>
      <c r="B26" s="173"/>
      <c r="C26" s="173"/>
      <c r="D26" s="173"/>
      <c r="E26" s="273"/>
      <c r="F26" s="247"/>
      <c r="G26" s="249"/>
      <c r="H26" s="249"/>
      <c r="I26" s="247"/>
      <c r="J26" s="249"/>
      <c r="K26" s="249"/>
      <c r="L26" s="253"/>
      <c r="M26" s="247"/>
      <c r="N26" s="256"/>
      <c r="O26" s="258"/>
      <c r="P26" s="260"/>
      <c r="Q26" s="260"/>
      <c r="R26" s="262"/>
      <c r="S26" s="260"/>
      <c r="T26" s="264"/>
      <c r="U26" s="174" t="s">
        <v>89</v>
      </c>
      <c r="V26" s="175" t="s">
        <v>342</v>
      </c>
      <c r="W26" s="176" t="s">
        <v>60</v>
      </c>
      <c r="X26" s="177">
        <f>IFERROR(VLOOKUP(W26,DATOS!$E$13:$F$28,2,0),"")</f>
        <v>0.25</v>
      </c>
      <c r="Y26" s="178" t="str">
        <f>IFERROR(VLOOKUP(W26,DATOS!$E$14:$G$16,3,0),"")</f>
        <v>Probabilidad</v>
      </c>
      <c r="Z26" s="176" t="s">
        <v>64</v>
      </c>
      <c r="AA26" s="179">
        <f>IFERROR(VLOOKUP(Z26,DATOS!$E$13:$F$28,2,0),"")</f>
        <v>0.15</v>
      </c>
      <c r="AB26" s="180" t="s">
        <v>119</v>
      </c>
      <c r="AC26" s="181"/>
      <c r="AD26" s="182" t="s">
        <v>123</v>
      </c>
      <c r="AE26" s="183"/>
      <c r="AF26" s="182" t="s">
        <v>125</v>
      </c>
      <c r="AG26" s="183"/>
      <c r="AH26" s="182" t="s">
        <v>127</v>
      </c>
      <c r="AI26" s="113">
        <f t="shared" si="4"/>
        <v>0.4</v>
      </c>
      <c r="AJ26" s="266"/>
      <c r="AK26" s="46">
        <f>IFERROR(IF(Y26=DATOS!$G$16,DATOS!$C$28,IF(AK25=DATOS!$C$28,P25-(P25*AI26),AK25-(AK25*AI26))),"")</f>
        <v>0.36</v>
      </c>
      <c r="AL26" s="268"/>
      <c r="AM26" s="266"/>
      <c r="AN26" s="46" t="str">
        <f>IFERROR(IF(Y26=DATOS!$G$15,DATOS!$C$28,IF(AN25=DATOS!$C$28,S25-(S25*AI26),AN25-(AN25*AI26))),"")</f>
        <v>NA</v>
      </c>
      <c r="AO26" s="268"/>
      <c r="AP26" s="270"/>
      <c r="AQ26" s="272"/>
      <c r="AR26" s="234"/>
      <c r="AS26" s="234"/>
      <c r="AT26" s="234"/>
      <c r="AU26" s="234"/>
      <c r="AV26" s="237"/>
      <c r="AW26" s="239"/>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row>
    <row r="27" spans="1:78" s="184" customFormat="1" ht="120" customHeight="1" x14ac:dyDescent="0.25">
      <c r="A27" s="173"/>
      <c r="B27" s="173"/>
      <c r="C27" s="173"/>
      <c r="D27" s="173"/>
      <c r="E27" s="273"/>
      <c r="F27" s="247"/>
      <c r="G27" s="250"/>
      <c r="H27" s="249"/>
      <c r="I27" s="251"/>
      <c r="J27" s="249"/>
      <c r="K27" s="249"/>
      <c r="L27" s="254"/>
      <c r="M27" s="251"/>
      <c r="N27" s="256"/>
      <c r="O27" s="258"/>
      <c r="P27" s="260"/>
      <c r="Q27" s="260"/>
      <c r="R27" s="262"/>
      <c r="S27" s="260"/>
      <c r="T27" s="264"/>
      <c r="U27" s="174" t="s">
        <v>90</v>
      </c>
      <c r="V27" s="175" t="s">
        <v>343</v>
      </c>
      <c r="W27" s="176" t="s">
        <v>60</v>
      </c>
      <c r="X27" s="177">
        <f>IFERROR(VLOOKUP(W27,DATOS!$E$13:$F$28,2,0),"")</f>
        <v>0.25</v>
      </c>
      <c r="Y27" s="178" t="str">
        <f>IFERROR(VLOOKUP(W27,DATOS!$E$14:$G$16,3,0),"")</f>
        <v>Probabilidad</v>
      </c>
      <c r="Z27" s="176" t="s">
        <v>64</v>
      </c>
      <c r="AA27" s="179">
        <f>IFERROR(VLOOKUP(Z27,DATOS!$E$13:$F$28,2,0),"")</f>
        <v>0.15</v>
      </c>
      <c r="AB27" s="180" t="s">
        <v>119</v>
      </c>
      <c r="AC27" s="181"/>
      <c r="AD27" s="182" t="s">
        <v>123</v>
      </c>
      <c r="AE27" s="183"/>
      <c r="AF27" s="182" t="s">
        <v>125</v>
      </c>
      <c r="AG27" s="183"/>
      <c r="AH27" s="182" t="s">
        <v>127</v>
      </c>
      <c r="AI27" s="113">
        <f t="shared" si="4"/>
        <v>0.4</v>
      </c>
      <c r="AJ27" s="266"/>
      <c r="AK27" s="46">
        <f>IFERROR(IF(AI27=0,DATOS!$C$28,IFERROR(IF(Y27=DATOS!$G$16,DATOS!$C$28,IF(AK26=DATOS!$C$28,AK25-(AK25*AI27),IF(AK25=DATOS!$C$28,AK26-(AK26*AI27),IF(AND(AK26=DATOS!$C$28,AK25=DATOS!$C$28),P25-(P25*AI27),AK26-(AK26*AI27))))),"")),"")</f>
        <v>0.216</v>
      </c>
      <c r="AL27" s="268"/>
      <c r="AM27" s="266"/>
      <c r="AN27" s="46" t="str">
        <f>IFERROR(IF(Y27=DATOS!$G$15,DATOS!$C$28,IF(AND(AN26=DATOS!$C$28,AN25=DATOS!$C$28),S25-(S25*AI27),IF(AN25=DATOS!$C$28,AN26-(AN26*AI27),IF(AN26=DATOS!$C$28,AN25-(AN25*AI27),(AN26-(AN26*AI27)))))),"")</f>
        <v>NA</v>
      </c>
      <c r="AO27" s="268"/>
      <c r="AP27" s="270"/>
      <c r="AQ27" s="272"/>
      <c r="AR27" s="235"/>
      <c r="AS27" s="235"/>
      <c r="AT27" s="235"/>
      <c r="AU27" s="235"/>
      <c r="AV27" s="238"/>
      <c r="AW27" s="239"/>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row>
    <row r="28" spans="1:78" s="184" customFormat="1" ht="114" customHeight="1" x14ac:dyDescent="0.25">
      <c r="A28" s="173"/>
      <c r="B28" s="173"/>
      <c r="C28" s="173"/>
      <c r="D28" s="173"/>
      <c r="E28" s="273">
        <v>6</v>
      </c>
      <c r="F28" s="246" t="s">
        <v>139</v>
      </c>
      <c r="G28" s="248" t="s">
        <v>399</v>
      </c>
      <c r="H28" s="248" t="s">
        <v>322</v>
      </c>
      <c r="I28" s="246" t="s">
        <v>144</v>
      </c>
      <c r="J28" s="248" t="s">
        <v>305</v>
      </c>
      <c r="K28" s="248" t="s">
        <v>306</v>
      </c>
      <c r="L28" s="252" t="str">
        <f t="shared" ref="L28" si="7">IF(I28="", "", CONCATENATE("Posibilidad de ", LOWER(I28)," por ", LOWER(J28)," debido a ", LOWER(K28)))</f>
        <v>Posibilidad de afectación reputacional por fallo de tutela en contra de la entidad, debido a vencimiento de términos en la respuesta a derecho de petición / solicitudes de información o cuando la respuesta emitida no fue de fondo.</v>
      </c>
      <c r="M28" s="246" t="s">
        <v>95</v>
      </c>
      <c r="N28" s="255" t="s">
        <v>112</v>
      </c>
      <c r="O28" s="257" t="str">
        <f>IFERROR(VLOOKUP(P28,DATOS!$I$24:$J$31,2),"")</f>
        <v>Alta</v>
      </c>
      <c r="P28" s="259">
        <f>IFERROR(VLOOKUP(N28,DATOS!$H$24:$I$31,2,0),"")</f>
        <v>0.8</v>
      </c>
      <c r="Q28" s="259" t="s">
        <v>157</v>
      </c>
      <c r="R28" s="261" t="str">
        <f>IFERROR(VLOOKUP(S28,DATOS!$I$35:$J$39,2),"")</f>
        <v>Moderado</v>
      </c>
      <c r="S28" s="259">
        <f>IFERROR(IF(Q28=DATOS!$H$35,20%,IF(Q28=DATOS!$H$36,40%,IF(OR(Q28=DATOS!$H$37,),60%,IF(OR(Q28=DATOS!$H$38,),80%,IF(OR(Q28=DATOS!$H$39),100%," "))))),"")</f>
        <v>0.6</v>
      </c>
      <c r="T28" s="263" t="str">
        <f>IFERROR(DATOS!D80,"")</f>
        <v>Alto</v>
      </c>
      <c r="U28" s="174" t="s">
        <v>88</v>
      </c>
      <c r="V28" s="175" t="s">
        <v>344</v>
      </c>
      <c r="W28" s="176" t="s">
        <v>60</v>
      </c>
      <c r="X28" s="177">
        <f>IFERROR(VLOOKUP(W28,DATOS!$E$13:$F$28,2,0),"")</f>
        <v>0.25</v>
      </c>
      <c r="Y28" s="178" t="str">
        <f>IFERROR(VLOOKUP(W28,DATOS!$E$14:$G$16,3,0),"")</f>
        <v>Probabilidad</v>
      </c>
      <c r="Z28" s="176" t="s">
        <v>64</v>
      </c>
      <c r="AA28" s="179">
        <f>IFERROR(VLOOKUP(Z28,DATOS!$E$13:$F$28,2,0),"")</f>
        <v>0.15</v>
      </c>
      <c r="AB28" s="180" t="s">
        <v>119</v>
      </c>
      <c r="AC28" s="181"/>
      <c r="AD28" s="182" t="s">
        <v>123</v>
      </c>
      <c r="AE28" s="183"/>
      <c r="AF28" s="182" t="s">
        <v>125</v>
      </c>
      <c r="AG28" s="183"/>
      <c r="AH28" s="182" t="s">
        <v>127</v>
      </c>
      <c r="AI28" s="113">
        <f t="shared" si="4"/>
        <v>0.4</v>
      </c>
      <c r="AJ28" s="265" t="str">
        <f>IFERROR(VLOOKUP(AL28,DATOS!$B$34:$C$38,2,TRUE),"")</f>
        <v>Baja</v>
      </c>
      <c r="AK28" s="46">
        <f>IFERROR(IF(Y28=DATOS!$G$16,DATOS!$C$28,P28-(P28*AI28)),"")</f>
        <v>0.48</v>
      </c>
      <c r="AL28" s="267">
        <f>IFERROR(MIN(AK28:AK30),"")</f>
        <v>0.28799999999999998</v>
      </c>
      <c r="AM28" s="265" t="str">
        <f>IFERROR(VLOOKUP(AO28,DATOS!$E$34:$F$38,2,TRUE),"")</f>
        <v>Moderado</v>
      </c>
      <c r="AN28" s="46" t="str">
        <f>IFERROR(IF(Y28=DATOS!$G$15,DATOS!$C$28,S28-(S28*AI28)),"")</f>
        <v>NA</v>
      </c>
      <c r="AO28" s="267">
        <f>IFERROR(IF(AND(AN28=DATOS!$C$28,AN29=DATOS!$C$28,AN30=DATOS!$C$28),S28,MIN(AN28:AN30)),"")</f>
        <v>0.44999999999999996</v>
      </c>
      <c r="AP28" s="269" t="str">
        <f>IFERROR(DATOS!X80,"")</f>
        <v>Moderado</v>
      </c>
      <c r="AQ28" s="271" t="str">
        <f>IFERROR(IF(AP28=" "," ",IF(OR(AP28="Bajo",AP28="Moderado"),"Aceptar","Reducir (compartir o mitigar)")),"")</f>
        <v>Aceptar</v>
      </c>
      <c r="AR28" s="233"/>
      <c r="AS28" s="233"/>
      <c r="AT28" s="233"/>
      <c r="AU28" s="233"/>
      <c r="AV28" s="236" t="s">
        <v>290</v>
      </c>
      <c r="AW28" s="239"/>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row>
    <row r="29" spans="1:78" s="184" customFormat="1" ht="147" customHeight="1" x14ac:dyDescent="0.25">
      <c r="A29" s="173"/>
      <c r="B29" s="173"/>
      <c r="C29" s="173"/>
      <c r="D29" s="173"/>
      <c r="E29" s="273"/>
      <c r="F29" s="247"/>
      <c r="G29" s="249"/>
      <c r="H29" s="249"/>
      <c r="I29" s="247"/>
      <c r="J29" s="249"/>
      <c r="K29" s="249"/>
      <c r="L29" s="253"/>
      <c r="M29" s="247"/>
      <c r="N29" s="256"/>
      <c r="O29" s="258"/>
      <c r="P29" s="260"/>
      <c r="Q29" s="260"/>
      <c r="R29" s="262"/>
      <c r="S29" s="260"/>
      <c r="T29" s="264"/>
      <c r="U29" s="174" t="s">
        <v>89</v>
      </c>
      <c r="V29" s="175" t="s">
        <v>345</v>
      </c>
      <c r="W29" s="176" t="s">
        <v>60</v>
      </c>
      <c r="X29" s="177">
        <f>IFERROR(VLOOKUP(W29,DATOS!$E$13:$F$28,2,0),"")</f>
        <v>0.25</v>
      </c>
      <c r="Y29" s="178" t="str">
        <f>IFERROR(VLOOKUP(W29,DATOS!$E$14:$G$16,3,0),"")</f>
        <v>Probabilidad</v>
      </c>
      <c r="Z29" s="176" t="s">
        <v>64</v>
      </c>
      <c r="AA29" s="179">
        <f>IFERROR(VLOOKUP(Z29,DATOS!$E$13:$F$28,2,0),"")</f>
        <v>0.15</v>
      </c>
      <c r="AB29" s="180" t="s">
        <v>119</v>
      </c>
      <c r="AC29" s="181"/>
      <c r="AD29" s="182" t="s">
        <v>123</v>
      </c>
      <c r="AE29" s="183"/>
      <c r="AF29" s="182" t="s">
        <v>125</v>
      </c>
      <c r="AG29" s="183"/>
      <c r="AH29" s="182" t="s">
        <v>127</v>
      </c>
      <c r="AI29" s="113">
        <f t="shared" si="4"/>
        <v>0.4</v>
      </c>
      <c r="AJ29" s="266"/>
      <c r="AK29" s="46">
        <f>IFERROR(IF(Y29=DATOS!$G$16,DATOS!$C$28,IF(AK28=DATOS!$C$28,P28-(P28*AI29),AK28-(AK28*AI29))),"")</f>
        <v>0.28799999999999998</v>
      </c>
      <c r="AL29" s="268"/>
      <c r="AM29" s="266"/>
      <c r="AN29" s="46" t="str">
        <f>IFERROR(IF(Y29=DATOS!$G$15,DATOS!$C$28,IF(AN28=DATOS!$C$28,S28-(S28*AI29),AN28-(AN28*AI29))),"")</f>
        <v>NA</v>
      </c>
      <c r="AO29" s="268"/>
      <c r="AP29" s="270"/>
      <c r="AQ29" s="272"/>
      <c r="AR29" s="234"/>
      <c r="AS29" s="234"/>
      <c r="AT29" s="234"/>
      <c r="AU29" s="234"/>
      <c r="AV29" s="237"/>
      <c r="AW29" s="239"/>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row>
    <row r="30" spans="1:78" s="184" customFormat="1" ht="165.75" customHeight="1" x14ac:dyDescent="0.25">
      <c r="A30" s="173"/>
      <c r="B30" s="173"/>
      <c r="C30" s="173"/>
      <c r="D30" s="173"/>
      <c r="E30" s="273"/>
      <c r="F30" s="247"/>
      <c r="G30" s="250"/>
      <c r="H30" s="249"/>
      <c r="I30" s="251"/>
      <c r="J30" s="249"/>
      <c r="K30" s="249"/>
      <c r="L30" s="254"/>
      <c r="M30" s="251"/>
      <c r="N30" s="256"/>
      <c r="O30" s="258"/>
      <c r="P30" s="260"/>
      <c r="Q30" s="260"/>
      <c r="R30" s="262"/>
      <c r="S30" s="260"/>
      <c r="T30" s="264"/>
      <c r="U30" s="174" t="s">
        <v>90</v>
      </c>
      <c r="V30" s="175" t="s">
        <v>346</v>
      </c>
      <c r="W30" s="176" t="s">
        <v>62</v>
      </c>
      <c r="X30" s="177">
        <f>IFERROR(VLOOKUP(W30,DATOS!$E$13:$F$28,2,0),"")</f>
        <v>0.1</v>
      </c>
      <c r="Y30" s="178" t="str">
        <f>IFERROR(VLOOKUP(W30,DATOS!$E$14:$G$16,3,0),"")</f>
        <v>Impacto</v>
      </c>
      <c r="Z30" s="176" t="s">
        <v>64</v>
      </c>
      <c r="AA30" s="179">
        <f>IFERROR(VLOOKUP(Z30,DATOS!$E$13:$F$28,2,0),"")</f>
        <v>0.15</v>
      </c>
      <c r="AB30" s="180" t="s">
        <v>252</v>
      </c>
      <c r="AC30" s="181"/>
      <c r="AD30" s="182" t="s">
        <v>123</v>
      </c>
      <c r="AE30" s="183"/>
      <c r="AF30" s="182" t="s">
        <v>125</v>
      </c>
      <c r="AG30" s="183"/>
      <c r="AH30" s="182" t="s">
        <v>129</v>
      </c>
      <c r="AI30" s="113">
        <f t="shared" si="4"/>
        <v>0.25</v>
      </c>
      <c r="AJ30" s="266"/>
      <c r="AK30" s="46" t="str">
        <f>IFERROR(IF(AI30=0,DATOS!$C$28,IFERROR(IF(Y30=DATOS!$G$16,DATOS!$C$28,IF(AK29=DATOS!$C$28,AK28-(AK28*AI30),IF(AK28=DATOS!$C$28,AK29-(AK29*AI30),IF(AND(AK29=DATOS!$C$28,AK28=DATOS!$C$28),P28-(P28*AI30),AK29-(AK29*AI30))))),"")),"")</f>
        <v>NA</v>
      </c>
      <c r="AL30" s="268"/>
      <c r="AM30" s="266"/>
      <c r="AN30" s="46">
        <f>IFERROR(IF(Y30=DATOS!$G$15,DATOS!$C$28,IF(AND(AN29=DATOS!$C$28,AN28=DATOS!$C$28),S28-(S28*AI30),IF(AN28=DATOS!$C$28,AN29-(AN29*AI30),IF(AN29=DATOS!$C$28,AN28-(AN28*AI30),(AN29-(AN29*AI30)))))),"")</f>
        <v>0.44999999999999996</v>
      </c>
      <c r="AO30" s="268"/>
      <c r="AP30" s="270"/>
      <c r="AQ30" s="272"/>
      <c r="AR30" s="235"/>
      <c r="AS30" s="235"/>
      <c r="AT30" s="235"/>
      <c r="AU30" s="235"/>
      <c r="AV30" s="238"/>
      <c r="AW30" s="239"/>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row>
    <row r="31" spans="1:78" s="184" customFormat="1" ht="140.25" customHeight="1" x14ac:dyDescent="0.25">
      <c r="A31" s="173"/>
      <c r="B31" s="173"/>
      <c r="C31" s="173"/>
      <c r="D31" s="173"/>
      <c r="E31" s="273">
        <v>7</v>
      </c>
      <c r="F31" s="246" t="s">
        <v>139</v>
      </c>
      <c r="G31" s="248" t="s">
        <v>400</v>
      </c>
      <c r="H31" s="248" t="s">
        <v>360</v>
      </c>
      <c r="I31" s="246" t="s">
        <v>146</v>
      </c>
      <c r="J31" s="248" t="s">
        <v>362</v>
      </c>
      <c r="K31" s="248" t="s">
        <v>361</v>
      </c>
      <c r="L31" s="252" t="str">
        <f t="shared" ref="L31" si="8">IF(I31="", "", CONCATENATE("Posibilidad de ", LOWER(I31)," por ", LOWER(J31)," debido a ", LOWER(K31)))</f>
        <v>Posibilidad de afectación económica y reputacional por sanción impuesta por el juez de tutela,  debido a   incumplimiento o desacato de la orden judicial.</v>
      </c>
      <c r="M31" s="246" t="s">
        <v>95</v>
      </c>
      <c r="N31" s="255" t="s">
        <v>113</v>
      </c>
      <c r="O31" s="257" t="str">
        <f>IFERROR(VLOOKUP(P31,DATOS!$I$24:$J$31,2),"")</f>
        <v>Muy Alta</v>
      </c>
      <c r="P31" s="259">
        <f>IFERROR(VLOOKUP(N31,DATOS!$H$24:$I$31,2,0),"")</f>
        <v>1</v>
      </c>
      <c r="Q31" s="259" t="s">
        <v>157</v>
      </c>
      <c r="R31" s="261" t="str">
        <f>IFERROR(VLOOKUP(S31,DATOS!$I$35:$J$39,2),"")</f>
        <v>Moderado</v>
      </c>
      <c r="S31" s="259">
        <f>IFERROR(IF(Q31=DATOS!$H$35,20%,IF(Q31=DATOS!$H$36,40%,IF(OR(Q31=DATOS!$H$37,),60%,IF(OR(Q31=DATOS!$H$38,),80%,IF(OR(Q31=DATOS!$H$39),100%," "))))),"")</f>
        <v>0.6</v>
      </c>
      <c r="T31" s="263" t="str">
        <f>IFERROR(DATOS!D83,"")</f>
        <v>Alto</v>
      </c>
      <c r="U31" s="174" t="s">
        <v>88</v>
      </c>
      <c r="V31" s="175" t="s">
        <v>363</v>
      </c>
      <c r="W31" s="176" t="s">
        <v>60</v>
      </c>
      <c r="X31" s="177">
        <f>IFERROR(VLOOKUP(W31,DATOS!$E$13:$F$28,2,0),"")</f>
        <v>0.25</v>
      </c>
      <c r="Y31" s="178" t="str">
        <f>IFERROR(VLOOKUP(W31,DATOS!$E$14:$G$16,3,0),"")</f>
        <v>Probabilidad</v>
      </c>
      <c r="Z31" s="176" t="s">
        <v>64</v>
      </c>
      <c r="AA31" s="179">
        <f>IFERROR(VLOOKUP(Z31,DATOS!$E$13:$F$28,2,0),"")</f>
        <v>0.15</v>
      </c>
      <c r="AB31" s="180" t="s">
        <v>252</v>
      </c>
      <c r="AC31" s="181"/>
      <c r="AD31" s="182" t="s">
        <v>123</v>
      </c>
      <c r="AE31" s="183"/>
      <c r="AF31" s="182" t="s">
        <v>125</v>
      </c>
      <c r="AG31" s="183"/>
      <c r="AH31" s="182" t="s">
        <v>127</v>
      </c>
      <c r="AI31" s="113">
        <f t="shared" si="4"/>
        <v>0.4</v>
      </c>
      <c r="AJ31" s="265" t="str">
        <f>IFERROR(VLOOKUP(AL31,DATOS!$B$34:$C$38,2,TRUE),"")</f>
        <v>Baja</v>
      </c>
      <c r="AK31" s="46">
        <f>IFERROR(IF(Y31=DATOS!$G$16,DATOS!$C$28,P31-(P31*AI31)),"")</f>
        <v>0.6</v>
      </c>
      <c r="AL31" s="267">
        <f>IFERROR(MIN(AK31:AK33),"")</f>
        <v>0.216</v>
      </c>
      <c r="AM31" s="265" t="str">
        <f>IFERROR(VLOOKUP(AO31,DATOS!$E$34:$F$38,2,TRUE),"")</f>
        <v>Moderado</v>
      </c>
      <c r="AN31" s="46" t="str">
        <f>IFERROR(IF(Y31=DATOS!$G$15,DATOS!$C$28,S31-(S31*AI31)),"")</f>
        <v>NA</v>
      </c>
      <c r="AO31" s="267">
        <f>IFERROR(IF(AND(AN31=DATOS!$C$28,AN32=DATOS!$C$28,AN33=DATOS!$C$28),S31,MIN(AN31:AN33)),"")</f>
        <v>0.6</v>
      </c>
      <c r="AP31" s="269" t="str">
        <f>IFERROR(DATOS!X83,"")</f>
        <v>Moderado</v>
      </c>
      <c r="AQ31" s="271" t="str">
        <f>IFERROR(IF(AP31=" "," ",IF(OR(AP31="Bajo",AP31="Moderado"),"Aceptar","Reducir (compartir o mitigar)")),"")</f>
        <v>Aceptar</v>
      </c>
      <c r="AR31" s="233"/>
      <c r="AS31" s="233"/>
      <c r="AT31" s="233"/>
      <c r="AU31" s="233"/>
      <c r="AV31" s="236" t="s">
        <v>290</v>
      </c>
      <c r="AW31" s="239"/>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row>
    <row r="32" spans="1:78" s="184" customFormat="1" ht="120" customHeight="1" x14ac:dyDescent="0.25">
      <c r="A32" s="173"/>
      <c r="B32" s="173"/>
      <c r="C32" s="173"/>
      <c r="D32" s="173"/>
      <c r="E32" s="273"/>
      <c r="F32" s="247"/>
      <c r="G32" s="249"/>
      <c r="H32" s="249"/>
      <c r="I32" s="247"/>
      <c r="J32" s="249"/>
      <c r="K32" s="249"/>
      <c r="L32" s="253"/>
      <c r="M32" s="247"/>
      <c r="N32" s="256"/>
      <c r="O32" s="258"/>
      <c r="P32" s="260"/>
      <c r="Q32" s="260"/>
      <c r="R32" s="262"/>
      <c r="S32" s="260"/>
      <c r="T32" s="264"/>
      <c r="U32" s="174" t="s">
        <v>89</v>
      </c>
      <c r="V32" s="175" t="s">
        <v>364</v>
      </c>
      <c r="W32" s="176" t="s">
        <v>60</v>
      </c>
      <c r="X32" s="177">
        <f>IFERROR(VLOOKUP(W32,DATOS!$E$13:$F$28,2,0),"")</f>
        <v>0.25</v>
      </c>
      <c r="Y32" s="178" t="str">
        <f>IFERROR(VLOOKUP(W32,DATOS!$E$14:$G$16,3,0),"")</f>
        <v>Probabilidad</v>
      </c>
      <c r="Z32" s="176" t="s">
        <v>64</v>
      </c>
      <c r="AA32" s="179">
        <f>IFERROR(VLOOKUP(Z32,DATOS!$E$13:$F$28,2,0),"")</f>
        <v>0.15</v>
      </c>
      <c r="AB32" s="180" t="s">
        <v>252</v>
      </c>
      <c r="AC32" s="181"/>
      <c r="AD32" s="182" t="s">
        <v>123</v>
      </c>
      <c r="AE32" s="183"/>
      <c r="AF32" s="182" t="s">
        <v>125</v>
      </c>
      <c r="AG32" s="183"/>
      <c r="AH32" s="182" t="s">
        <v>129</v>
      </c>
      <c r="AI32" s="113">
        <f t="shared" si="4"/>
        <v>0.4</v>
      </c>
      <c r="AJ32" s="266"/>
      <c r="AK32" s="46">
        <f>IFERROR(IF(Y32=DATOS!$G$16,DATOS!$C$28,IF(AK31=DATOS!$C$28,P31-(P31*AI32),AK31-(AK31*AI32))),"")</f>
        <v>0.36</v>
      </c>
      <c r="AL32" s="268"/>
      <c r="AM32" s="266"/>
      <c r="AN32" s="46" t="str">
        <f>IFERROR(IF(Y32=DATOS!$G$15,DATOS!$C$28,IF(AN31=DATOS!$C$28,S31-(S31*AI32),AN31-(AN31*AI32))),"")</f>
        <v>NA</v>
      </c>
      <c r="AO32" s="268"/>
      <c r="AP32" s="270"/>
      <c r="AQ32" s="272"/>
      <c r="AR32" s="234"/>
      <c r="AS32" s="234"/>
      <c r="AT32" s="234"/>
      <c r="AU32" s="234"/>
      <c r="AV32" s="237"/>
      <c r="AW32" s="239"/>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row>
    <row r="33" spans="1:78" s="184" customFormat="1" ht="120" customHeight="1" x14ac:dyDescent="0.25">
      <c r="A33" s="173"/>
      <c r="B33" s="173"/>
      <c r="C33" s="173"/>
      <c r="D33" s="173"/>
      <c r="E33" s="273"/>
      <c r="F33" s="247"/>
      <c r="G33" s="250"/>
      <c r="H33" s="249"/>
      <c r="I33" s="251"/>
      <c r="J33" s="249"/>
      <c r="K33" s="249"/>
      <c r="L33" s="254"/>
      <c r="M33" s="251"/>
      <c r="N33" s="256"/>
      <c r="O33" s="258"/>
      <c r="P33" s="260"/>
      <c r="Q33" s="260"/>
      <c r="R33" s="262"/>
      <c r="S33" s="260"/>
      <c r="T33" s="264"/>
      <c r="U33" s="174" t="s">
        <v>90</v>
      </c>
      <c r="V33" s="175" t="s">
        <v>365</v>
      </c>
      <c r="W33" s="176" t="s">
        <v>60</v>
      </c>
      <c r="X33" s="177">
        <f>IFERROR(VLOOKUP(W33,DATOS!$E$13:$F$28,2,0),"")</f>
        <v>0.25</v>
      </c>
      <c r="Y33" s="178" t="str">
        <f>IFERROR(VLOOKUP(W33,DATOS!$E$14:$G$16,3,0),"")</f>
        <v>Probabilidad</v>
      </c>
      <c r="Z33" s="176" t="s">
        <v>64</v>
      </c>
      <c r="AA33" s="179">
        <f>IFERROR(VLOOKUP(Z33,DATOS!$E$13:$F$28,2,0),"")</f>
        <v>0.15</v>
      </c>
      <c r="AB33" s="180" t="s">
        <v>252</v>
      </c>
      <c r="AC33" s="181"/>
      <c r="AD33" s="182" t="s">
        <v>123</v>
      </c>
      <c r="AE33" s="183"/>
      <c r="AF33" s="182" t="s">
        <v>125</v>
      </c>
      <c r="AG33" s="183"/>
      <c r="AH33" s="182" t="s">
        <v>129</v>
      </c>
      <c r="AI33" s="113">
        <f t="shared" si="4"/>
        <v>0.4</v>
      </c>
      <c r="AJ33" s="266"/>
      <c r="AK33" s="46">
        <f>IFERROR(IF(AI33=0,DATOS!$C$28,IFERROR(IF(Y33=DATOS!$G$16,DATOS!$C$28,IF(AK32=DATOS!$C$28,AK31-(AK31*AI33),IF(AK31=DATOS!$C$28,AK32-(AK32*AI33),IF(AND(AK32=DATOS!$C$28,AK31=DATOS!$C$28),P31-(P31*AI33),AK32-(AK32*AI33))))),"")),"")</f>
        <v>0.216</v>
      </c>
      <c r="AL33" s="268"/>
      <c r="AM33" s="266"/>
      <c r="AN33" s="46" t="str">
        <f>IFERROR(IF(Y33=DATOS!$G$15,DATOS!$C$28,IF(AND(AN32=DATOS!$C$28,AN31=DATOS!$C$28),S31-(S31*AI33),IF(AN31=DATOS!$C$28,AN32-(AN32*AI33),IF(AN32=DATOS!$C$28,AN31-(AN31*AI33),(AN32-(AN32*AI33)))))),"")</f>
        <v>NA</v>
      </c>
      <c r="AO33" s="268"/>
      <c r="AP33" s="270"/>
      <c r="AQ33" s="272"/>
      <c r="AR33" s="235"/>
      <c r="AS33" s="235"/>
      <c r="AT33" s="235"/>
      <c r="AU33" s="235"/>
      <c r="AV33" s="238"/>
      <c r="AW33" s="239"/>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row>
    <row r="34" spans="1:78" s="184" customFormat="1" ht="120" customHeight="1" x14ac:dyDescent="0.25">
      <c r="A34" s="173"/>
      <c r="B34" s="173"/>
      <c r="C34" s="173"/>
      <c r="D34" s="173"/>
      <c r="E34" s="273">
        <v>8</v>
      </c>
      <c r="F34" s="246" t="s">
        <v>139</v>
      </c>
      <c r="G34" s="248" t="s">
        <v>401</v>
      </c>
      <c r="H34" s="248" t="s">
        <v>366</v>
      </c>
      <c r="I34" s="246" t="s">
        <v>144</v>
      </c>
      <c r="J34" s="248" t="s">
        <v>307</v>
      </c>
      <c r="K34" s="248" t="s">
        <v>367</v>
      </c>
      <c r="L34" s="252" t="str">
        <f t="shared" ref="L34" si="9">IF(I34="", "", CONCATENATE("Posibilidad de ", LOWER(I34)," por ", LOWER(J34)," debido a ", LOWER(K34)))</f>
        <v xml:space="preserve">Posibilidad de afectación reputacional por no fenecimiento de la cuenta fiscal,  debido a incumplimiento normativo y/o del manual de contratación. </v>
      </c>
      <c r="M34" s="246" t="s">
        <v>95</v>
      </c>
      <c r="N34" s="255" t="s">
        <v>161</v>
      </c>
      <c r="O34" s="257" t="str">
        <f>IFERROR(VLOOKUP(P34,DATOS!$I$24:$J$31,2),"")</f>
        <v>Muy Baja</v>
      </c>
      <c r="P34" s="259">
        <f>IFERROR(VLOOKUP(N34,DATOS!$H$24:$I$31,2,0),"")</f>
        <v>0.2</v>
      </c>
      <c r="Q34" s="259" t="s">
        <v>157</v>
      </c>
      <c r="R34" s="261" t="str">
        <f>IFERROR(VLOOKUP(S34,DATOS!$I$35:$J$39,2),"")</f>
        <v>Moderado</v>
      </c>
      <c r="S34" s="259">
        <f>IFERROR(IF(Q34=DATOS!$H$35,20%,IF(Q34=DATOS!$H$36,40%,IF(OR(Q34=DATOS!$H$37,),60%,IF(OR(Q34=DATOS!$H$38,),80%,IF(OR(Q34=DATOS!$H$39),100%," "))))),"")</f>
        <v>0.6</v>
      </c>
      <c r="T34" s="263" t="str">
        <f>IFERROR(DATOS!D86,"")</f>
        <v>Moderado</v>
      </c>
      <c r="U34" s="174" t="s">
        <v>88</v>
      </c>
      <c r="V34" s="175" t="s">
        <v>368</v>
      </c>
      <c r="W34" s="176" t="s">
        <v>60</v>
      </c>
      <c r="X34" s="177">
        <f>IFERROR(VLOOKUP(W34,DATOS!$E$13:$F$28,2,0),"")</f>
        <v>0.25</v>
      </c>
      <c r="Y34" s="178" t="str">
        <f>IFERROR(VLOOKUP(W34,DATOS!$E$14:$G$16,3,0),"")</f>
        <v>Probabilidad</v>
      </c>
      <c r="Z34" s="176" t="s">
        <v>64</v>
      </c>
      <c r="AA34" s="179">
        <f>IFERROR(VLOOKUP(Z34,DATOS!$E$13:$F$28,2,0),"")</f>
        <v>0.15</v>
      </c>
      <c r="AB34" s="180" t="s">
        <v>121</v>
      </c>
      <c r="AC34" s="181"/>
      <c r="AD34" s="182" t="s">
        <v>254</v>
      </c>
      <c r="AE34" s="183"/>
      <c r="AF34" s="182" t="s">
        <v>125</v>
      </c>
      <c r="AG34" s="183"/>
      <c r="AH34" s="182" t="s">
        <v>129</v>
      </c>
      <c r="AI34" s="113">
        <f t="shared" si="4"/>
        <v>0.4</v>
      </c>
      <c r="AJ34" s="265" t="str">
        <f>IFERROR(VLOOKUP(AL34,DATOS!$B$34:$C$38,2,TRUE),"")</f>
        <v>Muy Baja</v>
      </c>
      <c r="AK34" s="46">
        <f>IFERROR(IF(Y34=DATOS!$G$16,DATOS!$C$28,P34-(P34*AI34)),"")</f>
        <v>0.12</v>
      </c>
      <c r="AL34" s="267">
        <f>IFERROR(MIN(AK34:AK36),"")</f>
        <v>4.3199999999999995E-2</v>
      </c>
      <c r="AM34" s="265" t="str">
        <f>IFERROR(VLOOKUP(AO34,DATOS!$E$34:$F$38,2,TRUE),"")</f>
        <v>Moderado</v>
      </c>
      <c r="AN34" s="46" t="str">
        <f>IFERROR(IF(Y34=DATOS!$G$15,DATOS!$C$28,S34-(S34*AI34)),"")</f>
        <v>NA</v>
      </c>
      <c r="AO34" s="267">
        <f>IFERROR(IF(AND(AN34=DATOS!$C$28,AN35=DATOS!$C$28,AN36=DATOS!$C$28),S34,MIN(AN34:AN36)),"")</f>
        <v>0.6</v>
      </c>
      <c r="AP34" s="269" t="str">
        <f>IFERROR(DATOS!X86,"")</f>
        <v>Moderado</v>
      </c>
      <c r="AQ34" s="271" t="str">
        <f>IFERROR(IF(AP34=" "," ",IF(OR(AP34="Bajo",AP34="Moderado"),"Aceptar","Reducir (compartir o mitigar)")),"")</f>
        <v>Aceptar</v>
      </c>
      <c r="AR34" s="233"/>
      <c r="AS34" s="233"/>
      <c r="AT34" s="233"/>
      <c r="AU34" s="233"/>
      <c r="AV34" s="236" t="s">
        <v>290</v>
      </c>
      <c r="AW34" s="239"/>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row>
    <row r="35" spans="1:78" s="184" customFormat="1" ht="150.75" customHeight="1" x14ac:dyDescent="0.25">
      <c r="A35" s="173"/>
      <c r="B35" s="173"/>
      <c r="C35" s="173"/>
      <c r="D35" s="173"/>
      <c r="E35" s="273"/>
      <c r="F35" s="247"/>
      <c r="G35" s="249"/>
      <c r="H35" s="249"/>
      <c r="I35" s="247"/>
      <c r="J35" s="249"/>
      <c r="K35" s="249"/>
      <c r="L35" s="253"/>
      <c r="M35" s="247"/>
      <c r="N35" s="256"/>
      <c r="O35" s="258"/>
      <c r="P35" s="260"/>
      <c r="Q35" s="260"/>
      <c r="R35" s="262"/>
      <c r="S35" s="260"/>
      <c r="T35" s="264"/>
      <c r="U35" s="174" t="s">
        <v>89</v>
      </c>
      <c r="V35" s="175" t="s">
        <v>369</v>
      </c>
      <c r="W35" s="176" t="s">
        <v>60</v>
      </c>
      <c r="X35" s="177">
        <f>IFERROR(VLOOKUP(W35,DATOS!$E$13:$F$28,2,0),"")</f>
        <v>0.25</v>
      </c>
      <c r="Y35" s="178" t="str">
        <f>IFERROR(VLOOKUP(W35,DATOS!$E$14:$G$16,3,0),"")</f>
        <v>Probabilidad</v>
      </c>
      <c r="Z35" s="176" t="s">
        <v>64</v>
      </c>
      <c r="AA35" s="179">
        <f>IFERROR(VLOOKUP(Z35,DATOS!$E$13:$F$28,2,0),"")</f>
        <v>0.15</v>
      </c>
      <c r="AB35" s="180" t="s">
        <v>121</v>
      </c>
      <c r="AC35" s="181"/>
      <c r="AD35" s="182" t="s">
        <v>254</v>
      </c>
      <c r="AE35" s="183"/>
      <c r="AF35" s="182" t="s">
        <v>125</v>
      </c>
      <c r="AG35" s="183"/>
      <c r="AH35" s="182" t="s">
        <v>129</v>
      </c>
      <c r="AI35" s="113">
        <f t="shared" si="4"/>
        <v>0.4</v>
      </c>
      <c r="AJ35" s="266"/>
      <c r="AK35" s="46">
        <f>IFERROR(IF(Y35=DATOS!$G$16,DATOS!$C$28,IF(AK34=DATOS!$C$28,P34-(P34*AI35),AK34-(AK34*AI35))),"")</f>
        <v>7.1999999999999995E-2</v>
      </c>
      <c r="AL35" s="268"/>
      <c r="AM35" s="266"/>
      <c r="AN35" s="46" t="str">
        <f>IFERROR(IF(Y35=DATOS!$G$15,DATOS!$C$28,IF(AN34=DATOS!$C$28,S34-(S34*AI35),AN34-(AN34*AI35))),"")</f>
        <v>NA</v>
      </c>
      <c r="AO35" s="268"/>
      <c r="AP35" s="270"/>
      <c r="AQ35" s="272"/>
      <c r="AR35" s="234"/>
      <c r="AS35" s="234"/>
      <c r="AT35" s="234"/>
      <c r="AU35" s="234"/>
      <c r="AV35" s="237"/>
      <c r="AW35" s="239"/>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row>
    <row r="36" spans="1:78" s="184" customFormat="1" ht="138" customHeight="1" x14ac:dyDescent="0.25">
      <c r="A36" s="173"/>
      <c r="B36" s="173"/>
      <c r="C36" s="173"/>
      <c r="D36" s="173"/>
      <c r="E36" s="273"/>
      <c r="F36" s="247"/>
      <c r="G36" s="250"/>
      <c r="H36" s="249"/>
      <c r="I36" s="251"/>
      <c r="J36" s="249"/>
      <c r="K36" s="249"/>
      <c r="L36" s="254"/>
      <c r="M36" s="251"/>
      <c r="N36" s="256"/>
      <c r="O36" s="258"/>
      <c r="P36" s="260"/>
      <c r="Q36" s="260"/>
      <c r="R36" s="262"/>
      <c r="S36" s="260"/>
      <c r="T36" s="264"/>
      <c r="U36" s="174" t="s">
        <v>90</v>
      </c>
      <c r="V36" s="175" t="s">
        <v>370</v>
      </c>
      <c r="W36" s="176" t="s">
        <v>60</v>
      </c>
      <c r="X36" s="177">
        <f>IFERROR(VLOOKUP(W36,DATOS!$E$13:$F$28,2,0),"")</f>
        <v>0.25</v>
      </c>
      <c r="Y36" s="178" t="str">
        <f>IFERROR(VLOOKUP(W36,DATOS!$E$14:$G$16,3,0),"")</f>
        <v>Probabilidad</v>
      </c>
      <c r="Z36" s="176" t="s">
        <v>64</v>
      </c>
      <c r="AA36" s="179">
        <f>IFERROR(VLOOKUP(Z36,DATOS!$E$13:$F$28,2,0),"")</f>
        <v>0.15</v>
      </c>
      <c r="AB36" s="180" t="s">
        <v>121</v>
      </c>
      <c r="AC36" s="181"/>
      <c r="AD36" s="182" t="s">
        <v>254</v>
      </c>
      <c r="AE36" s="183"/>
      <c r="AF36" s="182" t="s">
        <v>125</v>
      </c>
      <c r="AG36" s="183"/>
      <c r="AH36" s="182" t="s">
        <v>129</v>
      </c>
      <c r="AI36" s="113">
        <f t="shared" si="4"/>
        <v>0.4</v>
      </c>
      <c r="AJ36" s="266"/>
      <c r="AK36" s="46">
        <f>IFERROR(IF(AI36=0,DATOS!$C$28,IFERROR(IF(Y36=DATOS!$G$16,DATOS!$C$28,IF(AK35=DATOS!$C$28,AK34-(AK34*AI36),IF(AK34=DATOS!$C$28,AK35-(AK35*AI36),IF(AND(AK35=DATOS!$C$28,AK34=DATOS!$C$28),P34-(P34*AI36),AK35-(AK35*AI36))))),"")),"")</f>
        <v>4.3199999999999995E-2</v>
      </c>
      <c r="AL36" s="268"/>
      <c r="AM36" s="266"/>
      <c r="AN36" s="46" t="str">
        <f>IFERROR(IF(Y36=DATOS!$G$15,DATOS!$C$28,IF(AND(AN35=DATOS!$C$28,AN34=DATOS!$C$28),S34-(S34*AI36),IF(AN34=DATOS!$C$28,AN35-(AN35*AI36),IF(AN35=DATOS!$C$28,AN34-(AN34*AI36),(AN35-(AN35*AI36)))))),"")</f>
        <v>NA</v>
      </c>
      <c r="AO36" s="268"/>
      <c r="AP36" s="270"/>
      <c r="AQ36" s="272"/>
      <c r="AR36" s="235"/>
      <c r="AS36" s="235"/>
      <c r="AT36" s="235"/>
      <c r="AU36" s="235"/>
      <c r="AV36" s="238"/>
      <c r="AW36" s="239"/>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row>
    <row r="37" spans="1:78" s="184" customFormat="1" ht="120" customHeight="1" x14ac:dyDescent="0.25">
      <c r="A37" s="173"/>
      <c r="B37" s="173"/>
      <c r="C37" s="173"/>
      <c r="D37" s="173"/>
      <c r="E37" s="273">
        <v>9</v>
      </c>
      <c r="F37" s="246" t="s">
        <v>139</v>
      </c>
      <c r="G37" s="248" t="s">
        <v>402</v>
      </c>
      <c r="H37" s="248" t="s">
        <v>360</v>
      </c>
      <c r="I37" s="246" t="s">
        <v>146</v>
      </c>
      <c r="J37" s="248" t="s">
        <v>371</v>
      </c>
      <c r="K37" s="248" t="s">
        <v>372</v>
      </c>
      <c r="L37" s="252" t="str">
        <f t="shared" ref="L37" si="10">IF(I37="", "", CONCATENATE("Posibilidad de ", LOWER(I37)," por ", LOWER(J37)," debido a ", LOWER(K37)))</f>
        <v>Posibilidad de afectación económica y reputacional por sentencias desfavorables a la entidad, debido a actos administrativos expedidos por la personería de cali.</v>
      </c>
      <c r="M37" s="246" t="s">
        <v>95</v>
      </c>
      <c r="N37" s="255" t="s">
        <v>161</v>
      </c>
      <c r="O37" s="257" t="str">
        <f>IFERROR(VLOOKUP(P37,DATOS!$I$24:$J$31,2),"")</f>
        <v>Muy Baja</v>
      </c>
      <c r="P37" s="259">
        <f>IFERROR(VLOOKUP(N37,DATOS!$H$24:$I$31,2,0),"")</f>
        <v>0.2</v>
      </c>
      <c r="Q37" s="259" t="s">
        <v>157</v>
      </c>
      <c r="R37" s="261" t="str">
        <f>IFERROR(VLOOKUP(S37,DATOS!$I$35:$J$39,2),"")</f>
        <v>Moderado</v>
      </c>
      <c r="S37" s="259">
        <f>IFERROR(IF(Q37=DATOS!$H$35,20%,IF(Q37=DATOS!$H$36,40%,IF(OR(Q37=DATOS!$H$37,),60%,IF(OR(Q37=DATOS!$H$38,),80%,IF(OR(Q37=DATOS!$H$39),100%," "))))),"")</f>
        <v>0.6</v>
      </c>
      <c r="T37" s="263" t="str">
        <f>IFERROR(DATOS!D89,"")</f>
        <v>Moderado</v>
      </c>
      <c r="U37" s="174" t="s">
        <v>88</v>
      </c>
      <c r="V37" s="175" t="s">
        <v>373</v>
      </c>
      <c r="W37" s="176" t="s">
        <v>60</v>
      </c>
      <c r="X37" s="177">
        <f>IFERROR(VLOOKUP(W37,DATOS!$E$13:$F$28,2,0),"")</f>
        <v>0.25</v>
      </c>
      <c r="Y37" s="178" t="str">
        <f>IFERROR(VLOOKUP(W37,DATOS!$E$14:$G$16,3,0),"")</f>
        <v>Probabilidad</v>
      </c>
      <c r="Z37" s="176" t="s">
        <v>64</v>
      </c>
      <c r="AA37" s="179">
        <f>IFERROR(VLOOKUP(Z37,DATOS!$E$13:$F$28,2,0),"")</f>
        <v>0.15</v>
      </c>
      <c r="AB37" s="180" t="s">
        <v>121</v>
      </c>
      <c r="AC37" s="181"/>
      <c r="AD37" s="182" t="s">
        <v>123</v>
      </c>
      <c r="AE37" s="183"/>
      <c r="AF37" s="182" t="s">
        <v>125</v>
      </c>
      <c r="AG37" s="183"/>
      <c r="AH37" s="182" t="s">
        <v>127</v>
      </c>
      <c r="AI37" s="113">
        <f t="shared" si="4"/>
        <v>0.4</v>
      </c>
      <c r="AJ37" s="265" t="str">
        <f>IFERROR(VLOOKUP(AL37,DATOS!$B$34:$C$38,2,TRUE),"")</f>
        <v>Muy Baja</v>
      </c>
      <c r="AK37" s="46">
        <f>IFERROR(IF(Y37=DATOS!$G$16,DATOS!$C$28,P37-(P37*AI37)),"")</f>
        <v>0.12</v>
      </c>
      <c r="AL37" s="267">
        <f>IFERROR(MIN(AK37:AK39),"")</f>
        <v>4.3199999999999995E-2</v>
      </c>
      <c r="AM37" s="265" t="str">
        <f>IFERROR(VLOOKUP(AO37,DATOS!$E$34:$F$38,2,TRUE),"")</f>
        <v>Moderado</v>
      </c>
      <c r="AN37" s="46" t="str">
        <f>IFERROR(IF(Y37=DATOS!$G$15,DATOS!$C$28,S37-(S37*AI37)),"")</f>
        <v>NA</v>
      </c>
      <c r="AO37" s="267">
        <f>IFERROR(IF(AND(AN37=DATOS!$C$28,AN38=DATOS!$C$28,AN39=DATOS!$C$28),S37,MIN(AN37:AN39)),"")</f>
        <v>0.6</v>
      </c>
      <c r="AP37" s="269" t="str">
        <f>IFERROR(DATOS!X89,"")</f>
        <v>Moderado</v>
      </c>
      <c r="AQ37" s="271" t="str">
        <f>IFERROR(IF(AP37=" "," ",IF(OR(AP37="Bajo",AP37="Moderado"),"Aceptar","Reducir (compartir o mitigar)")),"")</f>
        <v>Aceptar</v>
      </c>
      <c r="AR37" s="233"/>
      <c r="AS37" s="233"/>
      <c r="AT37" s="233"/>
      <c r="AU37" s="233"/>
      <c r="AV37" s="236" t="s">
        <v>290</v>
      </c>
      <c r="AW37" s="239"/>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row>
    <row r="38" spans="1:78" s="184" customFormat="1" ht="120" customHeight="1" x14ac:dyDescent="0.25">
      <c r="A38" s="173"/>
      <c r="B38" s="173"/>
      <c r="C38" s="173"/>
      <c r="D38" s="173"/>
      <c r="E38" s="273"/>
      <c r="F38" s="247"/>
      <c r="G38" s="249"/>
      <c r="H38" s="249"/>
      <c r="I38" s="247"/>
      <c r="J38" s="249"/>
      <c r="K38" s="249"/>
      <c r="L38" s="253"/>
      <c r="M38" s="247"/>
      <c r="N38" s="256"/>
      <c r="O38" s="258"/>
      <c r="P38" s="260"/>
      <c r="Q38" s="260"/>
      <c r="R38" s="262"/>
      <c r="S38" s="260"/>
      <c r="T38" s="264"/>
      <c r="U38" s="174" t="s">
        <v>89</v>
      </c>
      <c r="V38" s="175" t="s">
        <v>374</v>
      </c>
      <c r="W38" s="176" t="s">
        <v>60</v>
      </c>
      <c r="X38" s="177">
        <f>IFERROR(VLOOKUP(W38,DATOS!$E$13:$F$28,2,0),"")</f>
        <v>0.25</v>
      </c>
      <c r="Y38" s="178" t="str">
        <f>IFERROR(VLOOKUP(W38,DATOS!$E$14:$G$16,3,0),"")</f>
        <v>Probabilidad</v>
      </c>
      <c r="Z38" s="176" t="s">
        <v>64</v>
      </c>
      <c r="AA38" s="179">
        <f>IFERROR(VLOOKUP(Z38,DATOS!$E$13:$F$28,2,0),"")</f>
        <v>0.15</v>
      </c>
      <c r="AB38" s="180" t="s">
        <v>121</v>
      </c>
      <c r="AC38" s="181"/>
      <c r="AD38" s="182" t="s">
        <v>123</v>
      </c>
      <c r="AE38" s="183"/>
      <c r="AF38" s="182" t="s">
        <v>125</v>
      </c>
      <c r="AG38" s="183"/>
      <c r="AH38" s="182" t="s">
        <v>127</v>
      </c>
      <c r="AI38" s="113">
        <f t="shared" si="4"/>
        <v>0.4</v>
      </c>
      <c r="AJ38" s="266"/>
      <c r="AK38" s="46">
        <f>IFERROR(IF(Y38=DATOS!$G$16,DATOS!$C$28,IF(AK37=DATOS!$C$28,P37-(P37*AI38),AK37-(AK37*AI38))),"")</f>
        <v>7.1999999999999995E-2</v>
      </c>
      <c r="AL38" s="268"/>
      <c r="AM38" s="266"/>
      <c r="AN38" s="46" t="str">
        <f>IFERROR(IF(Y38=DATOS!$G$15,DATOS!$C$28,IF(AN37=DATOS!$C$28,S37-(S37*AI38),AN37-(AN37*AI38))),"")</f>
        <v>NA</v>
      </c>
      <c r="AO38" s="268"/>
      <c r="AP38" s="270"/>
      <c r="AQ38" s="272"/>
      <c r="AR38" s="234"/>
      <c r="AS38" s="234"/>
      <c r="AT38" s="234"/>
      <c r="AU38" s="234"/>
      <c r="AV38" s="237"/>
      <c r="AW38" s="239"/>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row>
    <row r="39" spans="1:78" s="184" customFormat="1" ht="120" customHeight="1" x14ac:dyDescent="0.25">
      <c r="A39" s="173"/>
      <c r="B39" s="173"/>
      <c r="C39" s="173"/>
      <c r="D39" s="173"/>
      <c r="E39" s="273"/>
      <c r="F39" s="247"/>
      <c r="G39" s="250"/>
      <c r="H39" s="249"/>
      <c r="I39" s="251"/>
      <c r="J39" s="249"/>
      <c r="K39" s="249"/>
      <c r="L39" s="254"/>
      <c r="M39" s="251"/>
      <c r="N39" s="256"/>
      <c r="O39" s="258"/>
      <c r="P39" s="260"/>
      <c r="Q39" s="260"/>
      <c r="R39" s="262"/>
      <c r="S39" s="260"/>
      <c r="T39" s="264"/>
      <c r="U39" s="174" t="s">
        <v>90</v>
      </c>
      <c r="V39" s="175" t="s">
        <v>375</v>
      </c>
      <c r="W39" s="176" t="s">
        <v>60</v>
      </c>
      <c r="X39" s="177">
        <f>IFERROR(VLOOKUP(W39,DATOS!$E$13:$F$28,2,0),"")</f>
        <v>0.25</v>
      </c>
      <c r="Y39" s="178" t="str">
        <f>IFERROR(VLOOKUP(W39,DATOS!$E$14:$G$16,3,0),"")</f>
        <v>Probabilidad</v>
      </c>
      <c r="Z39" s="176" t="s">
        <v>64</v>
      </c>
      <c r="AA39" s="179">
        <f>IFERROR(VLOOKUP(Z39,DATOS!$E$13:$F$28,2,0),"")</f>
        <v>0.15</v>
      </c>
      <c r="AB39" s="180" t="s">
        <v>252</v>
      </c>
      <c r="AC39" s="181"/>
      <c r="AD39" s="182" t="s">
        <v>67</v>
      </c>
      <c r="AE39" s="183"/>
      <c r="AF39" s="182" t="s">
        <v>125</v>
      </c>
      <c r="AG39" s="183"/>
      <c r="AH39" s="182" t="s">
        <v>127</v>
      </c>
      <c r="AI39" s="113">
        <f t="shared" si="4"/>
        <v>0.4</v>
      </c>
      <c r="AJ39" s="266"/>
      <c r="AK39" s="46">
        <f>IFERROR(IF(AI39=0,DATOS!$C$28,IFERROR(IF(Y39=DATOS!$G$16,DATOS!$C$28,IF(AK38=DATOS!$C$28,AK37-(AK37*AI39),IF(AK37=DATOS!$C$28,AK38-(AK38*AI39),IF(AND(AK38=DATOS!$C$28,AK37=DATOS!$C$28),P37-(P37*AI39),AK38-(AK38*AI39))))),"")),"")</f>
        <v>4.3199999999999995E-2</v>
      </c>
      <c r="AL39" s="268"/>
      <c r="AM39" s="266"/>
      <c r="AN39" s="46" t="str">
        <f>IFERROR(IF(Y39=DATOS!$G$15,DATOS!$C$28,IF(AND(AN38=DATOS!$C$28,AN37=DATOS!$C$28),S37-(S37*AI39),IF(AN37=DATOS!$C$28,AN38-(AN38*AI39),IF(AN38=DATOS!$C$28,AN37-(AN37*AI39),(AN38-(AN38*AI39)))))),"")</f>
        <v>NA</v>
      </c>
      <c r="AO39" s="268"/>
      <c r="AP39" s="270"/>
      <c r="AQ39" s="272"/>
      <c r="AR39" s="235"/>
      <c r="AS39" s="235"/>
      <c r="AT39" s="235"/>
      <c r="AU39" s="235"/>
      <c r="AV39" s="238"/>
      <c r="AW39" s="239"/>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row>
    <row r="40" spans="1:78" s="184" customFormat="1" ht="144" x14ac:dyDescent="0.25">
      <c r="A40" s="173"/>
      <c r="B40" s="173"/>
      <c r="C40" s="173"/>
      <c r="D40" s="173"/>
      <c r="E40" s="273">
        <v>10</v>
      </c>
      <c r="F40" s="246" t="s">
        <v>139</v>
      </c>
      <c r="G40" s="248" t="s">
        <v>403</v>
      </c>
      <c r="H40" s="248" t="s">
        <v>376</v>
      </c>
      <c r="I40" s="246" t="s">
        <v>146</v>
      </c>
      <c r="J40" s="248" t="s">
        <v>378</v>
      </c>
      <c r="K40" s="248" t="s">
        <v>377</v>
      </c>
      <c r="L40" s="252" t="str">
        <f t="shared" ref="L40" si="11">IF(I40="", "", CONCATENATE("Posibilidad de ", LOWER(I40)," por ", LOWER(J40)," debido a ", LOWER(K40)))</f>
        <v xml:space="preserve">Posibilidad de afectación económica y reputacional por sanciones, debido a contratos ejecutados  sin el cumplimiento de requisitos u omisión en la publicación. </v>
      </c>
      <c r="M40" s="246" t="s">
        <v>95</v>
      </c>
      <c r="N40" s="255" t="s">
        <v>111</v>
      </c>
      <c r="O40" s="257" t="str">
        <f>IFERROR(VLOOKUP(P40,DATOS!$I$24:$J$31,2),"")</f>
        <v>Media</v>
      </c>
      <c r="P40" s="259">
        <f>IFERROR(VLOOKUP(N40,DATOS!$H$24:$I$31,2,0),"")</f>
        <v>0.6</v>
      </c>
      <c r="Q40" s="259" t="s">
        <v>115</v>
      </c>
      <c r="R40" s="261" t="str">
        <f>IFERROR(VLOOKUP(S40,DATOS!$I$35:$J$39,2),"")</f>
        <v>Menor</v>
      </c>
      <c r="S40" s="259">
        <f>IFERROR(IF(Q40=DATOS!$H$35,20%,IF(Q40=DATOS!$H$36,40%,IF(OR(Q40=DATOS!$H$37,),60%,IF(OR(Q40=DATOS!$H$38,),80%,IF(OR(Q40=DATOS!$H$39),100%," "))))),"")</f>
        <v>0.4</v>
      </c>
      <c r="T40" s="263" t="str">
        <f>IFERROR(DATOS!D92,"")</f>
        <v>Moderado</v>
      </c>
      <c r="U40" s="174" t="s">
        <v>88</v>
      </c>
      <c r="V40" s="175" t="s">
        <v>392</v>
      </c>
      <c r="W40" s="176" t="s">
        <v>60</v>
      </c>
      <c r="X40" s="177">
        <f>IFERROR(VLOOKUP(W40,DATOS!$E$13:$F$28,2,0),"")</f>
        <v>0.25</v>
      </c>
      <c r="Y40" s="178" t="str">
        <f>IFERROR(VLOOKUP(W40,DATOS!$E$14:$G$16,3,0),"")</f>
        <v>Probabilidad</v>
      </c>
      <c r="Z40" s="176" t="s">
        <v>64</v>
      </c>
      <c r="AA40" s="179">
        <f>IFERROR(VLOOKUP(Z40,DATOS!$E$13:$F$28,2,0),"")</f>
        <v>0.15</v>
      </c>
      <c r="AB40" s="180" t="s">
        <v>122</v>
      </c>
      <c r="AC40" s="181"/>
      <c r="AD40" s="182" t="s">
        <v>123</v>
      </c>
      <c r="AE40" s="183"/>
      <c r="AF40" s="182" t="s">
        <v>125</v>
      </c>
      <c r="AG40" s="183"/>
      <c r="AH40" s="182" t="s">
        <v>128</v>
      </c>
      <c r="AI40" s="113">
        <f t="shared" si="4"/>
        <v>0.4</v>
      </c>
      <c r="AJ40" s="265" t="str">
        <f>IFERROR(VLOOKUP(AL40,DATOS!$B$34:$C$38,2,TRUE),"")</f>
        <v>Muy Baja</v>
      </c>
      <c r="AK40" s="46">
        <f>IFERROR(IF(Y40=DATOS!$G$16,DATOS!$C$28,P40-(P40*AI40)),"")</f>
        <v>0.36</v>
      </c>
      <c r="AL40" s="267">
        <f>IFERROR(MIN(AK40:AK42),"")</f>
        <v>0.1512</v>
      </c>
      <c r="AM40" s="265" t="str">
        <f>IFERROR(VLOOKUP(AO40,DATOS!$E$34:$F$38,2,TRUE),"")</f>
        <v>Menor</v>
      </c>
      <c r="AN40" s="46" t="str">
        <f>IFERROR(IF(Y40=DATOS!$G$15,DATOS!$C$28,S40-(S40*AI40)),"")</f>
        <v>NA</v>
      </c>
      <c r="AO40" s="267">
        <f>IFERROR(IF(AND(AN40=DATOS!$C$28,AN41=DATOS!$C$28,AN42=DATOS!$C$28),S40,MIN(AN40:AN42)),"")</f>
        <v>0.4</v>
      </c>
      <c r="AP40" s="269" t="str">
        <f>IFERROR(DATOS!X92,"")</f>
        <v>Bajo</v>
      </c>
      <c r="AQ40" s="271" t="str">
        <f>IFERROR(IF(AP40=" "," ",IF(OR(AP40="Bajo",AP40="Moderado"),"Aceptar","Reducir (compartir o mitigar)")),"")</f>
        <v>Aceptar</v>
      </c>
      <c r="AR40" s="233"/>
      <c r="AS40" s="233"/>
      <c r="AT40" s="233"/>
      <c r="AU40" s="233"/>
      <c r="AV40" s="236" t="s">
        <v>290</v>
      </c>
      <c r="AW40" s="239"/>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row>
    <row r="41" spans="1:78" s="184" customFormat="1" ht="198" x14ac:dyDescent="0.25">
      <c r="A41" s="173"/>
      <c r="B41" s="173"/>
      <c r="C41" s="173"/>
      <c r="D41" s="173"/>
      <c r="E41" s="273"/>
      <c r="F41" s="247"/>
      <c r="G41" s="249"/>
      <c r="H41" s="249"/>
      <c r="I41" s="247"/>
      <c r="J41" s="249"/>
      <c r="K41" s="249"/>
      <c r="L41" s="253"/>
      <c r="M41" s="247"/>
      <c r="N41" s="256"/>
      <c r="O41" s="258"/>
      <c r="P41" s="260"/>
      <c r="Q41" s="260"/>
      <c r="R41" s="262"/>
      <c r="S41" s="260"/>
      <c r="T41" s="264"/>
      <c r="U41" s="174" t="s">
        <v>89</v>
      </c>
      <c r="V41" s="175" t="s">
        <v>379</v>
      </c>
      <c r="W41" s="176" t="s">
        <v>61</v>
      </c>
      <c r="X41" s="177">
        <f>IFERROR(VLOOKUP(W41,DATOS!$E$13:$F$28,2,0),"")</f>
        <v>0.15</v>
      </c>
      <c r="Y41" s="178" t="str">
        <f>IFERROR(VLOOKUP(W41,DATOS!$E$14:$G$16,3,0),"")</f>
        <v>Probabilidad</v>
      </c>
      <c r="Z41" s="176" t="s">
        <v>64</v>
      </c>
      <c r="AA41" s="179">
        <f>IFERROR(VLOOKUP(Z41,DATOS!$E$13:$F$28,2,0),"")</f>
        <v>0.15</v>
      </c>
      <c r="AB41" s="180" t="s">
        <v>64</v>
      </c>
      <c r="AC41" s="181"/>
      <c r="AD41" s="182" t="s">
        <v>123</v>
      </c>
      <c r="AE41" s="183"/>
      <c r="AF41" s="182" t="s">
        <v>125</v>
      </c>
      <c r="AG41" s="183"/>
      <c r="AH41" s="182" t="s">
        <v>127</v>
      </c>
      <c r="AI41" s="113">
        <f t="shared" si="4"/>
        <v>0.3</v>
      </c>
      <c r="AJ41" s="266"/>
      <c r="AK41" s="46">
        <f>IFERROR(IF(Y41=DATOS!$G$16,DATOS!$C$28,IF(AK40=DATOS!$C$28,P40-(P40*AI41),AK40-(AK40*AI41))),"")</f>
        <v>0.252</v>
      </c>
      <c r="AL41" s="268"/>
      <c r="AM41" s="266"/>
      <c r="AN41" s="46" t="str">
        <f>IFERROR(IF(Y41=DATOS!$G$15,DATOS!$C$28,IF(AN40=DATOS!$C$28,S40-(S40*AI41),AN40-(AN40*AI41))),"")</f>
        <v>NA</v>
      </c>
      <c r="AO41" s="268"/>
      <c r="AP41" s="270"/>
      <c r="AQ41" s="272"/>
      <c r="AR41" s="234"/>
      <c r="AS41" s="234"/>
      <c r="AT41" s="234"/>
      <c r="AU41" s="234"/>
      <c r="AV41" s="237"/>
      <c r="AW41" s="239"/>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row>
    <row r="42" spans="1:78" s="184" customFormat="1" ht="144" x14ac:dyDescent="0.25">
      <c r="A42" s="173"/>
      <c r="B42" s="173"/>
      <c r="C42" s="173"/>
      <c r="D42" s="173"/>
      <c r="E42" s="273"/>
      <c r="F42" s="247"/>
      <c r="G42" s="250"/>
      <c r="H42" s="249"/>
      <c r="I42" s="251"/>
      <c r="J42" s="249"/>
      <c r="K42" s="249"/>
      <c r="L42" s="254"/>
      <c r="M42" s="251"/>
      <c r="N42" s="256"/>
      <c r="O42" s="258"/>
      <c r="P42" s="260"/>
      <c r="Q42" s="260"/>
      <c r="R42" s="262"/>
      <c r="S42" s="260"/>
      <c r="T42" s="264"/>
      <c r="U42" s="174" t="s">
        <v>90</v>
      </c>
      <c r="V42" s="175" t="s">
        <v>393</v>
      </c>
      <c r="W42" s="176" t="s">
        <v>60</v>
      </c>
      <c r="X42" s="177">
        <f>IFERROR(VLOOKUP(W42,DATOS!$E$13:$F$28,2,0),"")</f>
        <v>0.25</v>
      </c>
      <c r="Y42" s="178" t="str">
        <f>IFERROR(VLOOKUP(W42,DATOS!$E$14:$G$16,3,0),"")</f>
        <v>Probabilidad</v>
      </c>
      <c r="Z42" s="176" t="s">
        <v>64</v>
      </c>
      <c r="AA42" s="179">
        <f>IFERROR(VLOOKUP(Z42,DATOS!$E$13:$F$28,2,0),"")</f>
        <v>0.15</v>
      </c>
      <c r="AB42" s="180" t="s">
        <v>64</v>
      </c>
      <c r="AC42" s="181"/>
      <c r="AD42" s="182" t="s">
        <v>123</v>
      </c>
      <c r="AE42" s="183"/>
      <c r="AF42" s="182" t="s">
        <v>125</v>
      </c>
      <c r="AG42" s="183"/>
      <c r="AH42" s="182" t="s">
        <v>129</v>
      </c>
      <c r="AI42" s="113">
        <f t="shared" si="4"/>
        <v>0.4</v>
      </c>
      <c r="AJ42" s="266"/>
      <c r="AK42" s="46">
        <f>IFERROR(IF(AI42=0,DATOS!$C$28,IFERROR(IF(Y42=DATOS!$G$16,DATOS!$C$28,IF(AK41=DATOS!$C$28,AK40-(AK40*AI42),IF(AK40=DATOS!$C$28,AK41-(AK41*AI42),IF(AND(AK41=DATOS!$C$28,AK40=DATOS!$C$28),P40-(P40*AI42),AK41-(AK41*AI42))))),"")),"")</f>
        <v>0.1512</v>
      </c>
      <c r="AL42" s="268"/>
      <c r="AM42" s="266"/>
      <c r="AN42" s="46" t="str">
        <f>IFERROR(IF(Y42=DATOS!$G$15,DATOS!$C$28,IF(AND(AN41=DATOS!$C$28,AN40=DATOS!$C$28),S40-(S40*AI42),IF(AN40=DATOS!$C$28,AN41-(AN41*AI42),IF(AN41=DATOS!$C$28,AN40-(AN40*AI42),(AN41-(AN41*AI42)))))),"")</f>
        <v>NA</v>
      </c>
      <c r="AO42" s="268"/>
      <c r="AP42" s="270"/>
      <c r="AQ42" s="272"/>
      <c r="AR42" s="235"/>
      <c r="AS42" s="235"/>
      <c r="AT42" s="235"/>
      <c r="AU42" s="235"/>
      <c r="AV42" s="238"/>
      <c r="AW42" s="239"/>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row>
    <row r="43" spans="1:78" s="184" customFormat="1" ht="120" customHeight="1" x14ac:dyDescent="0.25">
      <c r="A43" s="173"/>
      <c r="B43" s="173"/>
      <c r="C43" s="173"/>
      <c r="D43" s="173"/>
      <c r="E43" s="273">
        <v>11</v>
      </c>
      <c r="F43" s="246" t="s">
        <v>139</v>
      </c>
      <c r="G43" s="248" t="s">
        <v>404</v>
      </c>
      <c r="H43" s="248" t="s">
        <v>327</v>
      </c>
      <c r="I43" s="246" t="s">
        <v>144</v>
      </c>
      <c r="J43" s="248" t="s">
        <v>316</v>
      </c>
      <c r="K43" s="248" t="s">
        <v>317</v>
      </c>
      <c r="L43" s="252" t="str">
        <f t="shared" ref="L43" si="12">IF(I43="", "", CONCATENATE("Posibilidad de ", LOWER(I43)," por ", LOWER(J43)," debido a ", LOWER(K43)))</f>
        <v>Posibilidad de afectación reputacional por fuga de conocimiento, debido a rotación del personal.</v>
      </c>
      <c r="M43" s="246" t="s">
        <v>95</v>
      </c>
      <c r="N43" s="255" t="s">
        <v>136</v>
      </c>
      <c r="O43" s="257" t="str">
        <f>IFERROR(VLOOKUP(P43,DATOS!$I$24:$J$31,2),"")</f>
        <v>Baja</v>
      </c>
      <c r="P43" s="259">
        <f>IFERROR(VLOOKUP(N43,DATOS!$H$24:$I$31,2,0),"")</f>
        <v>0.4</v>
      </c>
      <c r="Q43" s="259" t="s">
        <v>114</v>
      </c>
      <c r="R43" s="261" t="str">
        <f>IFERROR(VLOOKUP(S43,DATOS!$I$35:$J$39,2),"")</f>
        <v>Leve</v>
      </c>
      <c r="S43" s="259">
        <f>IFERROR(IF(Q43=DATOS!$H$35,20%,IF(Q43=DATOS!$H$36,40%,IF(OR(Q43=DATOS!$H$37,),60%,IF(OR(Q43=DATOS!$H$38,),80%,IF(OR(Q43=DATOS!$H$39),100%," "))))),"")</f>
        <v>0.2</v>
      </c>
      <c r="T43" s="263" t="str">
        <f>IFERROR(DATOS!D95,"")</f>
        <v>Bajo</v>
      </c>
      <c r="U43" s="174" t="s">
        <v>88</v>
      </c>
      <c r="V43" s="175" t="s">
        <v>347</v>
      </c>
      <c r="W43" s="176" t="s">
        <v>60</v>
      </c>
      <c r="X43" s="177">
        <f>IFERROR(VLOOKUP(W43,DATOS!$E$13:$F$28,2,0),"")</f>
        <v>0.25</v>
      </c>
      <c r="Y43" s="178" t="str">
        <f>IFERROR(VLOOKUP(W43,DATOS!$E$14:$G$16,3,0),"")</f>
        <v>Probabilidad</v>
      </c>
      <c r="Z43" s="176" t="s">
        <v>64</v>
      </c>
      <c r="AA43" s="179">
        <f>IFERROR(VLOOKUP(Z43,DATOS!$E$13:$F$28,2,0),"")</f>
        <v>0.15</v>
      </c>
      <c r="AB43" s="180" t="s">
        <v>119</v>
      </c>
      <c r="AC43" s="181"/>
      <c r="AD43" s="182" t="s">
        <v>123</v>
      </c>
      <c r="AE43" s="183"/>
      <c r="AF43" s="182" t="s">
        <v>125</v>
      </c>
      <c r="AG43" s="183"/>
      <c r="AH43" s="182" t="s">
        <v>127</v>
      </c>
      <c r="AI43" s="113">
        <f t="shared" si="4"/>
        <v>0.4</v>
      </c>
      <c r="AJ43" s="265" t="str">
        <f>IFERROR(VLOOKUP(AL43,DATOS!$B$34:$C$38,2,TRUE),"")</f>
        <v>Muy Baja</v>
      </c>
      <c r="AK43" s="46">
        <f>IFERROR(IF(Y43=DATOS!$G$16,DATOS!$C$28,P43-(P43*AI43)),"")</f>
        <v>0.24</v>
      </c>
      <c r="AL43" s="267">
        <f>IFERROR(MIN(AK43:AK45),"")</f>
        <v>8.6399999999999991E-2</v>
      </c>
      <c r="AM43" s="265" t="str">
        <f>IFERROR(VLOOKUP(AO43,DATOS!$E$34:$F$38,2,TRUE),"")</f>
        <v>Leve</v>
      </c>
      <c r="AN43" s="46" t="str">
        <f>IFERROR(IF(Y43=DATOS!$G$15,DATOS!$C$28,S43-(S43*AI43)),"")</f>
        <v>NA</v>
      </c>
      <c r="AO43" s="267">
        <f>IFERROR(IF(AND(AN43=DATOS!$C$28,AN44=DATOS!$C$28,AN45=DATOS!$C$28),S43,MIN(AN43:AN45)),"")</f>
        <v>0.2</v>
      </c>
      <c r="AP43" s="269" t="str">
        <f>IFERROR(DATOS!X95,"")</f>
        <v>Bajo</v>
      </c>
      <c r="AQ43" s="271" t="str">
        <f>IFERROR(IF(AP43=" "," ",IF(OR(AP43="Bajo",AP43="Moderado"),"Aceptar","Reducir (compartir o mitigar)")),"")</f>
        <v>Aceptar</v>
      </c>
      <c r="AR43" s="233"/>
      <c r="AS43" s="233"/>
      <c r="AT43" s="233"/>
      <c r="AU43" s="233"/>
      <c r="AV43" s="236" t="s">
        <v>290</v>
      </c>
      <c r="AW43" s="239"/>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row>
    <row r="44" spans="1:78" s="184" customFormat="1" ht="132.75" customHeight="1" x14ac:dyDescent="0.25">
      <c r="A44" s="173"/>
      <c r="B44" s="173"/>
      <c r="C44" s="173"/>
      <c r="D44" s="173"/>
      <c r="E44" s="273"/>
      <c r="F44" s="247"/>
      <c r="G44" s="249"/>
      <c r="H44" s="249"/>
      <c r="I44" s="247"/>
      <c r="J44" s="249"/>
      <c r="K44" s="249"/>
      <c r="L44" s="253"/>
      <c r="M44" s="247"/>
      <c r="N44" s="256"/>
      <c r="O44" s="258"/>
      <c r="P44" s="260"/>
      <c r="Q44" s="260"/>
      <c r="R44" s="262"/>
      <c r="S44" s="260"/>
      <c r="T44" s="264"/>
      <c r="U44" s="174" t="s">
        <v>89</v>
      </c>
      <c r="V44" s="175" t="s">
        <v>348</v>
      </c>
      <c r="W44" s="176" t="s">
        <v>60</v>
      </c>
      <c r="X44" s="177">
        <f>IFERROR(VLOOKUP(W44,DATOS!$E$13:$F$28,2,0),"")</f>
        <v>0.25</v>
      </c>
      <c r="Y44" s="178" t="str">
        <f>IFERROR(VLOOKUP(W44,DATOS!$E$14:$G$16,3,0),"")</f>
        <v>Probabilidad</v>
      </c>
      <c r="Z44" s="176" t="s">
        <v>64</v>
      </c>
      <c r="AA44" s="179">
        <f>IFERROR(VLOOKUP(Z44,DATOS!$E$13:$F$28,2,0),"")</f>
        <v>0.15</v>
      </c>
      <c r="AB44" s="180" t="s">
        <v>252</v>
      </c>
      <c r="AC44" s="181"/>
      <c r="AD44" s="182" t="s">
        <v>123</v>
      </c>
      <c r="AE44" s="183"/>
      <c r="AF44" s="182" t="s">
        <v>125</v>
      </c>
      <c r="AG44" s="183"/>
      <c r="AH44" s="182" t="s">
        <v>127</v>
      </c>
      <c r="AI44" s="113">
        <f t="shared" si="4"/>
        <v>0.4</v>
      </c>
      <c r="AJ44" s="266"/>
      <c r="AK44" s="46">
        <f>IFERROR(IF(Y44=DATOS!$G$16,DATOS!$C$28,IF(AK43=DATOS!$C$28,P43-(P43*AI44),AK43-(AK43*AI44))),"")</f>
        <v>0.14399999999999999</v>
      </c>
      <c r="AL44" s="268"/>
      <c r="AM44" s="266"/>
      <c r="AN44" s="46" t="str">
        <f>IFERROR(IF(Y44=DATOS!$G$15,DATOS!$C$28,IF(AN43=DATOS!$C$28,S43-(S43*AI44),AN43-(AN43*AI44))),"")</f>
        <v>NA</v>
      </c>
      <c r="AO44" s="268"/>
      <c r="AP44" s="270"/>
      <c r="AQ44" s="272"/>
      <c r="AR44" s="234"/>
      <c r="AS44" s="234"/>
      <c r="AT44" s="234"/>
      <c r="AU44" s="234"/>
      <c r="AV44" s="237"/>
      <c r="AW44" s="239"/>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row>
    <row r="45" spans="1:78" s="184" customFormat="1" ht="120" customHeight="1" x14ac:dyDescent="0.25">
      <c r="A45" s="173"/>
      <c r="B45" s="173"/>
      <c r="C45" s="173"/>
      <c r="D45" s="173"/>
      <c r="E45" s="273"/>
      <c r="F45" s="247"/>
      <c r="G45" s="250"/>
      <c r="H45" s="249"/>
      <c r="I45" s="251"/>
      <c r="J45" s="249"/>
      <c r="K45" s="249"/>
      <c r="L45" s="254"/>
      <c r="M45" s="251"/>
      <c r="N45" s="256"/>
      <c r="O45" s="258"/>
      <c r="P45" s="260"/>
      <c r="Q45" s="260"/>
      <c r="R45" s="262"/>
      <c r="S45" s="260"/>
      <c r="T45" s="264"/>
      <c r="U45" s="174" t="s">
        <v>90</v>
      </c>
      <c r="V45" s="175" t="s">
        <v>349</v>
      </c>
      <c r="W45" s="176" t="s">
        <v>60</v>
      </c>
      <c r="X45" s="177">
        <f>IFERROR(VLOOKUP(W45,DATOS!$E$13:$F$28,2,0),"")</f>
        <v>0.25</v>
      </c>
      <c r="Y45" s="178" t="str">
        <f>IFERROR(VLOOKUP(W45,DATOS!$E$14:$G$16,3,0),"")</f>
        <v>Probabilidad</v>
      </c>
      <c r="Z45" s="176" t="s">
        <v>64</v>
      </c>
      <c r="AA45" s="179">
        <f>IFERROR(VLOOKUP(Z45,DATOS!$E$13:$F$28,2,0),"")</f>
        <v>0.15</v>
      </c>
      <c r="AB45" s="180" t="s">
        <v>122</v>
      </c>
      <c r="AC45" s="181"/>
      <c r="AD45" s="182" t="s">
        <v>123</v>
      </c>
      <c r="AE45" s="183"/>
      <c r="AF45" s="182" t="s">
        <v>125</v>
      </c>
      <c r="AG45" s="183"/>
      <c r="AH45" s="182" t="s">
        <v>127</v>
      </c>
      <c r="AI45" s="113">
        <f t="shared" si="4"/>
        <v>0.4</v>
      </c>
      <c r="AJ45" s="266"/>
      <c r="AK45" s="46">
        <f>IFERROR(IF(AI45=0,DATOS!$C$28,IFERROR(IF(Y45=DATOS!$G$16,DATOS!$C$28,IF(AK44=DATOS!$C$28,AK43-(AK43*AI45),IF(AK43=DATOS!$C$28,AK44-(AK44*AI45),IF(AND(AK44=DATOS!$C$28,AK43=DATOS!$C$28),P43-(P43*AI45),AK44-(AK44*AI45))))),"")),"")</f>
        <v>8.6399999999999991E-2</v>
      </c>
      <c r="AL45" s="268"/>
      <c r="AM45" s="266"/>
      <c r="AN45" s="46" t="str">
        <f>IFERROR(IF(Y45=DATOS!$G$15,DATOS!$C$28,IF(AND(AN44=DATOS!$C$28,AN43=DATOS!$C$28),S43-(S43*AI45),IF(AN43=DATOS!$C$28,AN44-(AN44*AI45),IF(AN44=DATOS!$C$28,AN43-(AN43*AI45),(AN44-(AN44*AI45)))))),"")</f>
        <v>NA</v>
      </c>
      <c r="AO45" s="268"/>
      <c r="AP45" s="270"/>
      <c r="AQ45" s="272"/>
      <c r="AR45" s="235"/>
      <c r="AS45" s="235"/>
      <c r="AT45" s="235"/>
      <c r="AU45" s="235"/>
      <c r="AV45" s="238"/>
      <c r="AW45" s="239"/>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row>
    <row r="46" spans="1:78" s="184" customFormat="1" ht="120" customHeight="1" x14ac:dyDescent="0.25">
      <c r="A46" s="173"/>
      <c r="B46" s="173"/>
      <c r="C46" s="173"/>
      <c r="D46" s="173"/>
      <c r="E46" s="273">
        <v>12</v>
      </c>
      <c r="F46" s="246" t="s">
        <v>139</v>
      </c>
      <c r="G46" s="248" t="s">
        <v>405</v>
      </c>
      <c r="H46" s="248" t="s">
        <v>324</v>
      </c>
      <c r="I46" s="246" t="s">
        <v>144</v>
      </c>
      <c r="J46" s="248" t="s">
        <v>310</v>
      </c>
      <c r="K46" s="248" t="s">
        <v>311</v>
      </c>
      <c r="L46" s="252" t="str">
        <f t="shared" ref="L46" si="13">IF(I46="", "", CONCATENATE("Posibilidad de ", LOWER(I46)," por ", LOWER(J46)," debido a ", LOWER(K46)))</f>
        <v>Posibilidad de afectación reputacional por limitación total o parcial de acceso a los sistemas de información que soportan la prestación del servicio interno y/o externo, debido a fallas técnicas y/o administrativas.</v>
      </c>
      <c r="M46" s="246" t="s">
        <v>270</v>
      </c>
      <c r="N46" s="255" t="s">
        <v>113</v>
      </c>
      <c r="O46" s="257" t="str">
        <f>IFERROR(VLOOKUP(P46,DATOS!$I$24:$J$31,2),"")</f>
        <v>Muy Alta</v>
      </c>
      <c r="P46" s="259">
        <f>IFERROR(VLOOKUP(N46,DATOS!$H$24:$I$31,2,0),"")</f>
        <v>1</v>
      </c>
      <c r="Q46" s="259" t="s">
        <v>114</v>
      </c>
      <c r="R46" s="261" t="str">
        <f>IFERROR(VLOOKUP(S46,DATOS!$I$35:$J$39,2),"")</f>
        <v>Leve</v>
      </c>
      <c r="S46" s="259">
        <f>IFERROR(IF(Q46=DATOS!$H$35,20%,IF(Q46=DATOS!$H$36,40%,IF(OR(Q46=DATOS!$H$37,),60%,IF(OR(Q46=DATOS!$H$38,),80%,IF(OR(Q46=DATOS!$H$39),100%," "))))),"")</f>
        <v>0.2</v>
      </c>
      <c r="T46" s="263" t="str">
        <f>IFERROR(DATOS!D98,"")</f>
        <v>Alto</v>
      </c>
      <c r="U46" s="174" t="s">
        <v>88</v>
      </c>
      <c r="V46" s="175" t="s">
        <v>350</v>
      </c>
      <c r="W46" s="176" t="s">
        <v>60</v>
      </c>
      <c r="X46" s="177">
        <f>IFERROR(VLOOKUP(W46,DATOS!$E$13:$F$28,2,0),"")</f>
        <v>0.25</v>
      </c>
      <c r="Y46" s="178" t="str">
        <f>IFERROR(VLOOKUP(W46,DATOS!$E$14:$G$16,3,0),"")</f>
        <v>Probabilidad</v>
      </c>
      <c r="Z46" s="176" t="s">
        <v>64</v>
      </c>
      <c r="AA46" s="179">
        <f>IFERROR(VLOOKUP(Z46,DATOS!$E$13:$F$28,2,0),"")</f>
        <v>0.15</v>
      </c>
      <c r="AB46" s="180" t="s">
        <v>252</v>
      </c>
      <c r="AC46" s="181"/>
      <c r="AD46" s="182" t="s">
        <v>123</v>
      </c>
      <c r="AE46" s="183"/>
      <c r="AF46" s="182" t="s">
        <v>125</v>
      </c>
      <c r="AG46" s="183"/>
      <c r="AH46" s="182" t="s">
        <v>127</v>
      </c>
      <c r="AI46" s="113">
        <f t="shared" si="4"/>
        <v>0.4</v>
      </c>
      <c r="AJ46" s="265" t="str">
        <f>IFERROR(VLOOKUP(AL46,DATOS!$B$34:$C$38,2,TRUE),"")</f>
        <v>Baja</v>
      </c>
      <c r="AK46" s="46">
        <f>IFERROR(IF(Y46=DATOS!$G$16,DATOS!$C$28,P46-(P46*AI46)),"")</f>
        <v>0.6</v>
      </c>
      <c r="AL46" s="267">
        <f>IFERROR(MIN(AK46:AK48),"")</f>
        <v>0.216</v>
      </c>
      <c r="AM46" s="265" t="str">
        <f>IFERROR(VLOOKUP(AO46,DATOS!$E$34:$F$38,2,TRUE),"")</f>
        <v>Leve</v>
      </c>
      <c r="AN46" s="46" t="str">
        <f>IFERROR(IF(Y46=DATOS!$G$15,DATOS!$C$28,S46-(S46*AI46)),"")</f>
        <v>NA</v>
      </c>
      <c r="AO46" s="267">
        <f>IFERROR(IF(AND(AN46=DATOS!$C$28,AN47=DATOS!$C$28,AN48=DATOS!$C$28),S46,MIN(AN46:AN48)),"")</f>
        <v>0.2</v>
      </c>
      <c r="AP46" s="269" t="str">
        <f>IFERROR(DATOS!X98,"")</f>
        <v>Bajo</v>
      </c>
      <c r="AQ46" s="271" t="str">
        <f>IFERROR(IF(AP46=" "," ",IF(OR(AP46="Bajo",AP46="Moderado"),"Aceptar","Reducir (compartir o mitigar)")),"")</f>
        <v>Aceptar</v>
      </c>
      <c r="AR46" s="233"/>
      <c r="AS46" s="233"/>
      <c r="AT46" s="233"/>
      <c r="AU46" s="233"/>
      <c r="AV46" s="236" t="s">
        <v>290</v>
      </c>
      <c r="AW46" s="239"/>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row>
    <row r="47" spans="1:78" s="184" customFormat="1" ht="120" customHeight="1" x14ac:dyDescent="0.25">
      <c r="A47" s="173"/>
      <c r="B47" s="173"/>
      <c r="C47" s="173"/>
      <c r="D47" s="173"/>
      <c r="E47" s="273"/>
      <c r="F47" s="247"/>
      <c r="G47" s="249"/>
      <c r="H47" s="249"/>
      <c r="I47" s="247"/>
      <c r="J47" s="249"/>
      <c r="K47" s="249"/>
      <c r="L47" s="253"/>
      <c r="M47" s="247"/>
      <c r="N47" s="256"/>
      <c r="O47" s="258"/>
      <c r="P47" s="260"/>
      <c r="Q47" s="260"/>
      <c r="R47" s="262"/>
      <c r="S47" s="260"/>
      <c r="T47" s="264"/>
      <c r="U47" s="174" t="s">
        <v>89</v>
      </c>
      <c r="V47" s="175" t="s">
        <v>351</v>
      </c>
      <c r="W47" s="176" t="s">
        <v>60</v>
      </c>
      <c r="X47" s="177">
        <f>IFERROR(VLOOKUP(W47,DATOS!$E$13:$F$28,2,0),"")</f>
        <v>0.25</v>
      </c>
      <c r="Y47" s="178" t="str">
        <f>IFERROR(VLOOKUP(W47,DATOS!$E$14:$G$16,3,0),"")</f>
        <v>Probabilidad</v>
      </c>
      <c r="Z47" s="176" t="s">
        <v>64</v>
      </c>
      <c r="AA47" s="179">
        <f>IFERROR(VLOOKUP(Z47,DATOS!$E$13:$F$28,2,0),"")</f>
        <v>0.15</v>
      </c>
      <c r="AB47" s="180" t="s">
        <v>252</v>
      </c>
      <c r="AC47" s="181"/>
      <c r="AD47" s="182" t="s">
        <v>123</v>
      </c>
      <c r="AE47" s="183"/>
      <c r="AF47" s="182" t="s">
        <v>125</v>
      </c>
      <c r="AG47" s="183"/>
      <c r="AH47" s="182" t="s">
        <v>127</v>
      </c>
      <c r="AI47" s="113">
        <f t="shared" si="4"/>
        <v>0.4</v>
      </c>
      <c r="AJ47" s="266"/>
      <c r="AK47" s="46">
        <f>IFERROR(IF(Y47=DATOS!$G$16,DATOS!$C$28,IF(AK46=DATOS!$C$28,P46-(P46*AI47),AK46-(AK46*AI47))),"")</f>
        <v>0.36</v>
      </c>
      <c r="AL47" s="268"/>
      <c r="AM47" s="266"/>
      <c r="AN47" s="46" t="str">
        <f>IFERROR(IF(Y47=DATOS!$G$15,DATOS!$C$28,IF(AN46=DATOS!$C$28,S46-(S46*AI47),AN46-(AN46*AI47))),"")</f>
        <v>NA</v>
      </c>
      <c r="AO47" s="268"/>
      <c r="AP47" s="270"/>
      <c r="AQ47" s="272"/>
      <c r="AR47" s="234"/>
      <c r="AS47" s="234"/>
      <c r="AT47" s="234"/>
      <c r="AU47" s="234"/>
      <c r="AV47" s="237"/>
      <c r="AW47" s="239"/>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row>
    <row r="48" spans="1:78" s="184" customFormat="1" ht="120" customHeight="1" x14ac:dyDescent="0.25">
      <c r="A48" s="173"/>
      <c r="B48" s="173"/>
      <c r="C48" s="173"/>
      <c r="D48" s="173"/>
      <c r="E48" s="273"/>
      <c r="F48" s="247"/>
      <c r="G48" s="250"/>
      <c r="H48" s="249"/>
      <c r="I48" s="251"/>
      <c r="J48" s="249"/>
      <c r="K48" s="249"/>
      <c r="L48" s="254"/>
      <c r="M48" s="251"/>
      <c r="N48" s="256"/>
      <c r="O48" s="258"/>
      <c r="P48" s="260"/>
      <c r="Q48" s="260"/>
      <c r="R48" s="262"/>
      <c r="S48" s="260"/>
      <c r="T48" s="264"/>
      <c r="U48" s="174" t="s">
        <v>90</v>
      </c>
      <c r="V48" s="175" t="s">
        <v>352</v>
      </c>
      <c r="W48" s="176" t="s">
        <v>60</v>
      </c>
      <c r="X48" s="177">
        <f>IFERROR(VLOOKUP(W48,DATOS!$E$13:$F$28,2,0),"")</f>
        <v>0.25</v>
      </c>
      <c r="Y48" s="178" t="str">
        <f>IFERROR(VLOOKUP(W48,DATOS!$E$14:$G$16,3,0),"")</f>
        <v>Probabilidad</v>
      </c>
      <c r="Z48" s="176" t="s">
        <v>64</v>
      </c>
      <c r="AA48" s="179">
        <f>IFERROR(VLOOKUP(Z48,DATOS!$E$13:$F$28,2,0),"")</f>
        <v>0.15</v>
      </c>
      <c r="AB48" s="180" t="s">
        <v>252</v>
      </c>
      <c r="AC48" s="181"/>
      <c r="AD48" s="182" t="s">
        <v>123</v>
      </c>
      <c r="AE48" s="183"/>
      <c r="AF48" s="182" t="s">
        <v>125</v>
      </c>
      <c r="AG48" s="183"/>
      <c r="AH48" s="182" t="s">
        <v>127</v>
      </c>
      <c r="AI48" s="113">
        <f t="shared" si="4"/>
        <v>0.4</v>
      </c>
      <c r="AJ48" s="266"/>
      <c r="AK48" s="46">
        <f>IFERROR(IF(AI48=0,DATOS!$C$28,IFERROR(IF(Y48=DATOS!$G$16,DATOS!$C$28,IF(AK47=DATOS!$C$28,AK46-(AK46*AI48),IF(AK46=DATOS!$C$28,AK47-(AK47*AI48),IF(AND(AK47=DATOS!$C$28,AK46=DATOS!$C$28),P46-(P46*AI48),AK47-(AK47*AI48))))),"")),"")</f>
        <v>0.216</v>
      </c>
      <c r="AL48" s="268"/>
      <c r="AM48" s="266"/>
      <c r="AN48" s="46" t="str">
        <f>IFERROR(IF(Y48=DATOS!$G$15,DATOS!$C$28,IF(AND(AN47=DATOS!$C$28,AN46=DATOS!$C$28),S46-(S46*AI48),IF(AN46=DATOS!$C$28,AN47-(AN47*AI48),IF(AN47=DATOS!$C$28,AN46-(AN46*AI48),(AN47-(AN47*AI48)))))),"")</f>
        <v>NA</v>
      </c>
      <c r="AO48" s="268"/>
      <c r="AP48" s="270"/>
      <c r="AQ48" s="272"/>
      <c r="AR48" s="235"/>
      <c r="AS48" s="235"/>
      <c r="AT48" s="235"/>
      <c r="AU48" s="235"/>
      <c r="AV48" s="238"/>
      <c r="AW48" s="239"/>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row>
    <row r="49" spans="1:78" s="184" customFormat="1" ht="234.75" customHeight="1" x14ac:dyDescent="0.25">
      <c r="A49" s="173"/>
      <c r="B49" s="173"/>
      <c r="C49" s="173"/>
      <c r="D49" s="173"/>
      <c r="E49" s="273">
        <v>13</v>
      </c>
      <c r="F49" s="246" t="s">
        <v>140</v>
      </c>
      <c r="G49" s="248" t="s">
        <v>406</v>
      </c>
      <c r="H49" s="248" t="s">
        <v>326</v>
      </c>
      <c r="I49" s="246" t="s">
        <v>145</v>
      </c>
      <c r="J49" s="248" t="s">
        <v>314</v>
      </c>
      <c r="K49" s="248" t="s">
        <v>315</v>
      </c>
      <c r="L49" s="252" t="str">
        <f t="shared" ref="L49" si="14">IF(I49="", "", CONCATENATE("Posibilidad de ", LOWER(I49)," por ", LOWER(J49)," debido a ", LOWER(K49)))</f>
        <v>Posibilidad de efecto dañoso sobre los bienes por pérdida, extravío, hurto, declaratoria de bienes faltantes pertenecientes a la  entidad, debido a omisión en el seguimiento y control del inventario físico y custodia.</v>
      </c>
      <c r="M49" s="246" t="s">
        <v>156</v>
      </c>
      <c r="N49" s="255" t="s">
        <v>113</v>
      </c>
      <c r="O49" s="257" t="str">
        <f>IFERROR(VLOOKUP(P49,DATOS!$I$24:$J$31,2),"")</f>
        <v>Muy Alta</v>
      </c>
      <c r="P49" s="259">
        <f>IFERROR(VLOOKUP(N49,DATOS!$H$24:$I$31,2,0),"")</f>
        <v>1</v>
      </c>
      <c r="Q49" s="259" t="s">
        <v>157</v>
      </c>
      <c r="R49" s="261" t="str">
        <f>IFERROR(VLOOKUP(S49,DATOS!$I$35:$J$39,2),"")</f>
        <v>Moderado</v>
      </c>
      <c r="S49" s="259">
        <f>IFERROR(IF(Q49=DATOS!$H$35,20%,IF(Q49=DATOS!$H$36,40%,IF(OR(Q49=DATOS!$H$37,),60%,IF(OR(Q49=DATOS!$H$38,),80%,IF(OR(Q49=DATOS!$H$39),100%," "))))),"")</f>
        <v>0.6</v>
      </c>
      <c r="T49" s="263" t="str">
        <f>IFERROR(DATOS!D101,"")</f>
        <v>Alto</v>
      </c>
      <c r="U49" s="174" t="s">
        <v>88</v>
      </c>
      <c r="V49" s="175" t="s">
        <v>353</v>
      </c>
      <c r="W49" s="176" t="s">
        <v>60</v>
      </c>
      <c r="X49" s="177">
        <f>IFERROR(VLOOKUP(W49,DATOS!$E$13:$F$28,2,0),"")</f>
        <v>0.25</v>
      </c>
      <c r="Y49" s="178" t="str">
        <f>IFERROR(VLOOKUP(W49,DATOS!$E$14:$G$16,3,0),"")</f>
        <v>Probabilidad</v>
      </c>
      <c r="Z49" s="176" t="s">
        <v>64</v>
      </c>
      <c r="AA49" s="179">
        <f>IFERROR(VLOOKUP(Z49,DATOS!$E$13:$F$28,2,0),"")</f>
        <v>0.15</v>
      </c>
      <c r="AB49" s="180" t="s">
        <v>122</v>
      </c>
      <c r="AC49" s="181"/>
      <c r="AD49" s="182" t="s">
        <v>123</v>
      </c>
      <c r="AE49" s="183"/>
      <c r="AF49" s="182" t="s">
        <v>125</v>
      </c>
      <c r="AG49" s="183"/>
      <c r="AH49" s="182" t="s">
        <v>127</v>
      </c>
      <c r="AI49" s="113">
        <f t="shared" si="4"/>
        <v>0.4</v>
      </c>
      <c r="AJ49" s="265" t="str">
        <f>IFERROR(VLOOKUP(AL49,DATOS!$B$34:$C$38,2,TRUE),"")</f>
        <v>Baja</v>
      </c>
      <c r="AK49" s="46">
        <f>IFERROR(IF(Y49=DATOS!$G$16,DATOS!$C$28,P49-(P49*AI49)),"")</f>
        <v>0.6</v>
      </c>
      <c r="AL49" s="267">
        <f>IFERROR(MIN(AK49:AK51),"")</f>
        <v>0.42</v>
      </c>
      <c r="AM49" s="265" t="str">
        <f>IFERROR(VLOOKUP(AO49,DATOS!$E$34:$F$38,2,TRUE),"")</f>
        <v>Moderado</v>
      </c>
      <c r="AN49" s="46" t="str">
        <f>IFERROR(IF(Y49=DATOS!$G$15,DATOS!$C$28,S49-(S49*AI49)),"")</f>
        <v>NA</v>
      </c>
      <c r="AO49" s="267">
        <f>IFERROR(IF(AND(AN49=DATOS!$C$28,AN50=DATOS!$C$28,AN51=DATOS!$C$28),S49,MIN(AN49:AN51)),"")</f>
        <v>0.44999999999999996</v>
      </c>
      <c r="AP49" s="269" t="str">
        <f>IFERROR(DATOS!X101,"")</f>
        <v>Moderado</v>
      </c>
      <c r="AQ49" s="271" t="str">
        <f>IFERROR(IF(AP49=" "," ",IF(OR(AP49="Bajo",AP49="Moderado"),"Aceptar","Reducir (compartir o mitigar)")),"")</f>
        <v>Aceptar</v>
      </c>
      <c r="AR49" s="233"/>
      <c r="AS49" s="233"/>
      <c r="AT49" s="233"/>
      <c r="AU49" s="233"/>
      <c r="AV49" s="236" t="s">
        <v>290</v>
      </c>
      <c r="AW49" s="239"/>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row>
    <row r="50" spans="1:78" s="184" customFormat="1" ht="122.25" customHeight="1" x14ac:dyDescent="0.25">
      <c r="A50" s="173"/>
      <c r="B50" s="173"/>
      <c r="C50" s="173"/>
      <c r="D50" s="173"/>
      <c r="E50" s="273"/>
      <c r="F50" s="247"/>
      <c r="G50" s="249"/>
      <c r="H50" s="249"/>
      <c r="I50" s="247"/>
      <c r="J50" s="249"/>
      <c r="K50" s="249"/>
      <c r="L50" s="253"/>
      <c r="M50" s="247"/>
      <c r="N50" s="256"/>
      <c r="O50" s="258"/>
      <c r="P50" s="260"/>
      <c r="Q50" s="260"/>
      <c r="R50" s="262"/>
      <c r="S50" s="260"/>
      <c r="T50" s="264"/>
      <c r="U50" s="174" t="s">
        <v>89</v>
      </c>
      <c r="V50" s="175" t="s">
        <v>354</v>
      </c>
      <c r="W50" s="176" t="s">
        <v>61</v>
      </c>
      <c r="X50" s="177">
        <f>IFERROR(VLOOKUP(W50,DATOS!$E$13:$F$28,2,0),"")</f>
        <v>0.15</v>
      </c>
      <c r="Y50" s="178" t="str">
        <f>IFERROR(VLOOKUP(W50,DATOS!$E$14:$G$16,3,0),"")</f>
        <v>Probabilidad</v>
      </c>
      <c r="Z50" s="176" t="s">
        <v>64</v>
      </c>
      <c r="AA50" s="179">
        <f>IFERROR(VLOOKUP(Z50,DATOS!$E$13:$F$28,2,0),"")</f>
        <v>0.15</v>
      </c>
      <c r="AB50" s="180" t="s">
        <v>119</v>
      </c>
      <c r="AC50" s="181"/>
      <c r="AD50" s="182" t="s">
        <v>123</v>
      </c>
      <c r="AE50" s="183"/>
      <c r="AF50" s="182" t="s">
        <v>125</v>
      </c>
      <c r="AG50" s="183"/>
      <c r="AH50" s="182" t="s">
        <v>127</v>
      </c>
      <c r="AI50" s="113">
        <f t="shared" si="4"/>
        <v>0.3</v>
      </c>
      <c r="AJ50" s="266"/>
      <c r="AK50" s="46">
        <f>IFERROR(IF(Y50=DATOS!$G$16,DATOS!$C$28,IF(AK49=DATOS!$C$28,P49-(P49*AI50),AK49-(AK49*AI50))),"")</f>
        <v>0.42</v>
      </c>
      <c r="AL50" s="268"/>
      <c r="AM50" s="266"/>
      <c r="AN50" s="46" t="str">
        <f>IFERROR(IF(Y50=DATOS!$G$15,DATOS!$C$28,IF(AN49=DATOS!$C$28,S49-(S49*AI50),AN49-(AN49*AI50))),"")</f>
        <v>NA</v>
      </c>
      <c r="AO50" s="268"/>
      <c r="AP50" s="270"/>
      <c r="AQ50" s="272"/>
      <c r="AR50" s="234"/>
      <c r="AS50" s="234"/>
      <c r="AT50" s="234"/>
      <c r="AU50" s="234"/>
      <c r="AV50" s="237"/>
      <c r="AW50" s="239"/>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row>
    <row r="51" spans="1:78" s="184" customFormat="1" ht="186" customHeight="1" x14ac:dyDescent="0.25">
      <c r="A51" s="173"/>
      <c r="B51" s="173"/>
      <c r="C51" s="173"/>
      <c r="D51" s="173"/>
      <c r="E51" s="273"/>
      <c r="F51" s="247"/>
      <c r="G51" s="250"/>
      <c r="H51" s="249"/>
      <c r="I51" s="251"/>
      <c r="J51" s="249"/>
      <c r="K51" s="249"/>
      <c r="L51" s="254"/>
      <c r="M51" s="251"/>
      <c r="N51" s="256"/>
      <c r="O51" s="258"/>
      <c r="P51" s="260"/>
      <c r="Q51" s="260"/>
      <c r="R51" s="262"/>
      <c r="S51" s="260"/>
      <c r="T51" s="264"/>
      <c r="U51" s="174" t="s">
        <v>90</v>
      </c>
      <c r="V51" s="175" t="s">
        <v>355</v>
      </c>
      <c r="W51" s="176" t="s">
        <v>62</v>
      </c>
      <c r="X51" s="177">
        <f>IFERROR(VLOOKUP(W51,DATOS!$E$13:$F$28,2,0),"")</f>
        <v>0.1</v>
      </c>
      <c r="Y51" s="178" t="str">
        <f>IFERROR(VLOOKUP(W51,DATOS!$E$14:$G$16,3,0),"")</f>
        <v>Impacto</v>
      </c>
      <c r="Z51" s="176" t="s">
        <v>64</v>
      </c>
      <c r="AA51" s="179">
        <f>IFERROR(VLOOKUP(Z51,DATOS!$E$13:$F$28,2,0),"")</f>
        <v>0.15</v>
      </c>
      <c r="AB51" s="180" t="s">
        <v>121</v>
      </c>
      <c r="AC51" s="181"/>
      <c r="AD51" s="182" t="s">
        <v>123</v>
      </c>
      <c r="AE51" s="183"/>
      <c r="AF51" s="182" t="s">
        <v>125</v>
      </c>
      <c r="AG51" s="183"/>
      <c r="AH51" s="182" t="s">
        <v>129</v>
      </c>
      <c r="AI51" s="113">
        <f t="shared" si="4"/>
        <v>0.25</v>
      </c>
      <c r="AJ51" s="266"/>
      <c r="AK51" s="46" t="str">
        <f>IFERROR(IF(AI51=0,DATOS!$C$28,IFERROR(IF(Y51=DATOS!$G$16,DATOS!$C$28,IF(AK50=DATOS!$C$28,AK49-(AK49*AI51),IF(AK49=DATOS!$C$28,AK50-(AK50*AI51),IF(AND(AK50=DATOS!$C$28,AK49=DATOS!$C$28),P49-(P49*AI51),AK50-(AK50*AI51))))),"")),"")</f>
        <v>NA</v>
      </c>
      <c r="AL51" s="268"/>
      <c r="AM51" s="266"/>
      <c r="AN51" s="46">
        <f>IFERROR(IF(Y51=DATOS!$G$15,DATOS!$C$28,IF(AND(AN50=DATOS!$C$28,AN49=DATOS!$C$28),S49-(S49*AI51),IF(AN49=DATOS!$C$28,AN50-(AN50*AI51),IF(AN50=DATOS!$C$28,AN49-(AN49*AI51),(AN50-(AN50*AI51)))))),"")</f>
        <v>0.44999999999999996</v>
      </c>
      <c r="AO51" s="268"/>
      <c r="AP51" s="270"/>
      <c r="AQ51" s="272"/>
      <c r="AR51" s="235"/>
      <c r="AS51" s="235"/>
      <c r="AT51" s="235"/>
      <c r="AU51" s="235"/>
      <c r="AV51" s="238"/>
      <c r="AW51" s="239"/>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row>
    <row r="52" spans="1:78" s="184" customFormat="1" ht="162" x14ac:dyDescent="0.25">
      <c r="A52" s="173"/>
      <c r="B52" s="173"/>
      <c r="C52" s="173"/>
      <c r="D52" s="173"/>
      <c r="E52" s="273">
        <v>14</v>
      </c>
      <c r="F52" s="246" t="s">
        <v>140</v>
      </c>
      <c r="G52" s="248" t="s">
        <v>407</v>
      </c>
      <c r="H52" s="248" t="s">
        <v>360</v>
      </c>
      <c r="I52" s="246" t="s">
        <v>147</v>
      </c>
      <c r="J52" s="248" t="s">
        <v>380</v>
      </c>
      <c r="K52" s="248" t="s">
        <v>381</v>
      </c>
      <c r="L52" s="252" t="str">
        <f t="shared" ref="L52" si="15">IF(I52="", "", CONCATENATE("Posibilidad de ", LOWER(I52)," por ", LOWER(J52)," debido a ", LOWER(K52)))</f>
        <v>Posibilidad de efecto dañoso sobre los intereses patrimoniales por caducidad de la acción de repetición, debido a omisión en el control de términos.</v>
      </c>
      <c r="M52" s="246" t="s">
        <v>95</v>
      </c>
      <c r="N52" s="255" t="s">
        <v>161</v>
      </c>
      <c r="O52" s="257" t="str">
        <f>IFERROR(VLOOKUP(P52,DATOS!$I$24:$J$31,2),"")</f>
        <v>Muy Baja</v>
      </c>
      <c r="P52" s="259">
        <f>IFERROR(VLOOKUP(N52,DATOS!$H$24:$I$31,2,0),"")</f>
        <v>0.2</v>
      </c>
      <c r="Q52" s="259" t="s">
        <v>157</v>
      </c>
      <c r="R52" s="261" t="str">
        <f>IFERROR(VLOOKUP(S52,DATOS!$I$35:$J$39,2),"")</f>
        <v>Moderado</v>
      </c>
      <c r="S52" s="259">
        <f>IFERROR(IF(Q52=DATOS!$H$35,20%,IF(Q52=DATOS!$H$36,40%,IF(OR(Q52=DATOS!$H$37,),60%,IF(OR(Q52=DATOS!$H$38,),80%,IF(OR(Q52=DATOS!$H$39),100%," "))))),"")</f>
        <v>0.6</v>
      </c>
      <c r="T52" s="263" t="str">
        <f>IFERROR(DATOS!D104,"")</f>
        <v>Moderado</v>
      </c>
      <c r="U52" s="174" t="s">
        <v>88</v>
      </c>
      <c r="V52" s="175" t="s">
        <v>382</v>
      </c>
      <c r="W52" s="176" t="s">
        <v>60</v>
      </c>
      <c r="X52" s="177">
        <f>IFERROR(VLOOKUP(W52,DATOS!$E$13:$F$28,2,0),"")</f>
        <v>0.25</v>
      </c>
      <c r="Y52" s="178" t="str">
        <f>IFERROR(VLOOKUP(W52,DATOS!$E$14:$G$16,3,0),"")</f>
        <v>Probabilidad</v>
      </c>
      <c r="Z52" s="176" t="s">
        <v>64</v>
      </c>
      <c r="AA52" s="179">
        <f>IFERROR(VLOOKUP(Z52,DATOS!$E$13:$F$28,2,0),"")</f>
        <v>0.15</v>
      </c>
      <c r="AB52" s="180" t="s">
        <v>121</v>
      </c>
      <c r="AC52" s="181"/>
      <c r="AD52" s="182" t="s">
        <v>123</v>
      </c>
      <c r="AE52" s="183"/>
      <c r="AF52" s="182" t="s">
        <v>125</v>
      </c>
      <c r="AG52" s="183"/>
      <c r="AH52" s="182" t="s">
        <v>129</v>
      </c>
      <c r="AI52" s="113">
        <f t="shared" si="4"/>
        <v>0.4</v>
      </c>
      <c r="AJ52" s="265" t="str">
        <f>IFERROR(VLOOKUP(AL52,DATOS!$B$34:$C$38,2,TRUE),"")</f>
        <v>Muy Baja</v>
      </c>
      <c r="AK52" s="46">
        <f>IFERROR(IF(Y52=DATOS!$G$16,DATOS!$C$28,P52-(P52*AI52)),"")</f>
        <v>0.12</v>
      </c>
      <c r="AL52" s="267">
        <f>IFERROR(MIN(AK52:AK54),"")</f>
        <v>7.1999999999999995E-2</v>
      </c>
      <c r="AM52" s="265" t="str">
        <f>IFERROR(VLOOKUP(AO52,DATOS!$E$34:$F$38,2,TRUE),"")</f>
        <v>Moderado</v>
      </c>
      <c r="AN52" s="46" t="str">
        <f>IFERROR(IF(Y52=DATOS!$G$15,DATOS!$C$28,S52-(S52*AI52)),"")</f>
        <v>NA</v>
      </c>
      <c r="AO52" s="267">
        <f>IFERROR(IF(AND(AN52=DATOS!$C$28,AN53=DATOS!$C$28,AN54=DATOS!$C$28),S52,MIN(AN52:AN54)),"")</f>
        <v>0.44999999999999996</v>
      </c>
      <c r="AP52" s="269" t="str">
        <f>IFERROR(DATOS!X104,"")</f>
        <v>Moderado</v>
      </c>
      <c r="AQ52" s="271" t="str">
        <f>IFERROR(IF(AP52=" "," ",IF(OR(AP52="Bajo",AP52="Moderado"),"Aceptar","Reducir (compartir o mitigar)")),"")</f>
        <v>Aceptar</v>
      </c>
      <c r="AR52" s="233"/>
      <c r="AS52" s="233"/>
      <c r="AT52" s="233"/>
      <c r="AU52" s="233"/>
      <c r="AV52" s="236" t="s">
        <v>290</v>
      </c>
      <c r="AW52" s="239"/>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row>
    <row r="53" spans="1:78" s="184" customFormat="1" ht="120" customHeight="1" x14ac:dyDescent="0.25">
      <c r="A53" s="173"/>
      <c r="B53" s="173"/>
      <c r="C53" s="173"/>
      <c r="D53" s="173"/>
      <c r="E53" s="273"/>
      <c r="F53" s="247"/>
      <c r="G53" s="249"/>
      <c r="H53" s="249"/>
      <c r="I53" s="247"/>
      <c r="J53" s="249"/>
      <c r="K53" s="249"/>
      <c r="L53" s="253"/>
      <c r="M53" s="247"/>
      <c r="N53" s="256"/>
      <c r="O53" s="258"/>
      <c r="P53" s="260"/>
      <c r="Q53" s="260"/>
      <c r="R53" s="262"/>
      <c r="S53" s="260"/>
      <c r="T53" s="264"/>
      <c r="U53" s="174" t="s">
        <v>89</v>
      </c>
      <c r="V53" s="175" t="s">
        <v>383</v>
      </c>
      <c r="W53" s="176" t="s">
        <v>60</v>
      </c>
      <c r="X53" s="177">
        <f>IFERROR(VLOOKUP(W53,DATOS!$E$13:$F$28,2,0),"")</f>
        <v>0.25</v>
      </c>
      <c r="Y53" s="178" t="str">
        <f>IFERROR(VLOOKUP(W53,DATOS!$E$14:$G$16,3,0),"")</f>
        <v>Probabilidad</v>
      </c>
      <c r="Z53" s="176" t="s">
        <v>64</v>
      </c>
      <c r="AA53" s="179">
        <f>IFERROR(VLOOKUP(Z53,DATOS!$E$13:$F$28,2,0),"")</f>
        <v>0.15</v>
      </c>
      <c r="AB53" s="180" t="s">
        <v>121</v>
      </c>
      <c r="AC53" s="181"/>
      <c r="AD53" s="182" t="s">
        <v>123</v>
      </c>
      <c r="AE53" s="183"/>
      <c r="AF53" s="182" t="s">
        <v>125</v>
      </c>
      <c r="AG53" s="183"/>
      <c r="AH53" s="182" t="s">
        <v>129</v>
      </c>
      <c r="AI53" s="113">
        <f t="shared" si="4"/>
        <v>0.4</v>
      </c>
      <c r="AJ53" s="266"/>
      <c r="AK53" s="46">
        <f>IFERROR(IF(Y53=DATOS!$G$16,DATOS!$C$28,IF(AK52=DATOS!$C$28,P52-(P52*AI53),AK52-(AK52*AI53))),"")</f>
        <v>7.1999999999999995E-2</v>
      </c>
      <c r="AL53" s="268"/>
      <c r="AM53" s="266"/>
      <c r="AN53" s="46" t="str">
        <f>IFERROR(IF(Y53=DATOS!$G$15,DATOS!$C$28,IF(AN52=DATOS!$C$28,S52-(S52*AI53),AN52-(AN52*AI53))),"")</f>
        <v>NA</v>
      </c>
      <c r="AO53" s="268"/>
      <c r="AP53" s="270"/>
      <c r="AQ53" s="272"/>
      <c r="AR53" s="234"/>
      <c r="AS53" s="234"/>
      <c r="AT53" s="234"/>
      <c r="AU53" s="234"/>
      <c r="AV53" s="237"/>
      <c r="AW53" s="239"/>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row>
    <row r="54" spans="1:78" s="184" customFormat="1" ht="120" customHeight="1" x14ac:dyDescent="0.25">
      <c r="A54" s="173"/>
      <c r="B54" s="173"/>
      <c r="C54" s="173"/>
      <c r="D54" s="173"/>
      <c r="E54" s="273"/>
      <c r="F54" s="247"/>
      <c r="G54" s="250"/>
      <c r="H54" s="249"/>
      <c r="I54" s="251"/>
      <c r="J54" s="249"/>
      <c r="K54" s="249"/>
      <c r="L54" s="254"/>
      <c r="M54" s="251"/>
      <c r="N54" s="256"/>
      <c r="O54" s="258"/>
      <c r="P54" s="260"/>
      <c r="Q54" s="260"/>
      <c r="R54" s="262"/>
      <c r="S54" s="260"/>
      <c r="T54" s="264"/>
      <c r="U54" s="174" t="s">
        <v>90</v>
      </c>
      <c r="V54" s="175" t="s">
        <v>384</v>
      </c>
      <c r="W54" s="176" t="s">
        <v>62</v>
      </c>
      <c r="X54" s="177">
        <f>IFERROR(VLOOKUP(W54,DATOS!$E$13:$F$28,2,0),"")</f>
        <v>0.1</v>
      </c>
      <c r="Y54" s="178" t="str">
        <f>IFERROR(VLOOKUP(W54,DATOS!$E$14:$G$16,3,0),"")</f>
        <v>Impacto</v>
      </c>
      <c r="Z54" s="176" t="s">
        <v>64</v>
      </c>
      <c r="AA54" s="179">
        <f>IFERROR(VLOOKUP(Z54,DATOS!$E$13:$F$28,2,0),"")</f>
        <v>0.15</v>
      </c>
      <c r="AB54" s="180" t="s">
        <v>252</v>
      </c>
      <c r="AC54" s="181"/>
      <c r="AD54" s="182" t="s">
        <v>123</v>
      </c>
      <c r="AE54" s="183"/>
      <c r="AF54" s="182" t="s">
        <v>125</v>
      </c>
      <c r="AG54" s="183"/>
      <c r="AH54" s="182" t="s">
        <v>127</v>
      </c>
      <c r="AI54" s="113">
        <f t="shared" si="4"/>
        <v>0.25</v>
      </c>
      <c r="AJ54" s="266"/>
      <c r="AK54" s="46" t="str">
        <f>IFERROR(IF(AI54=0,DATOS!$C$28,IFERROR(IF(Y54=DATOS!$G$16,DATOS!$C$28,IF(AK53=DATOS!$C$28,AK52-(AK52*AI54),IF(AK52=DATOS!$C$28,AK53-(AK53*AI54),IF(AND(AK53=DATOS!$C$28,AK52=DATOS!$C$28),P52-(P52*AI54),AK53-(AK53*AI54))))),"")),"")</f>
        <v>NA</v>
      </c>
      <c r="AL54" s="268"/>
      <c r="AM54" s="266"/>
      <c r="AN54" s="46">
        <f>IFERROR(IF(Y54=DATOS!$G$15,DATOS!$C$28,IF(AND(AN53=DATOS!$C$28,AN52=DATOS!$C$28),S52-(S52*AI54),IF(AN52=DATOS!$C$28,AN53-(AN53*AI54),IF(AN53=DATOS!$C$28,AN52-(AN52*AI54),(AN53-(AN53*AI54)))))),"")</f>
        <v>0.44999999999999996</v>
      </c>
      <c r="AO54" s="268"/>
      <c r="AP54" s="270"/>
      <c r="AQ54" s="272"/>
      <c r="AR54" s="235"/>
      <c r="AS54" s="235"/>
      <c r="AT54" s="235"/>
      <c r="AU54" s="235"/>
      <c r="AV54" s="238"/>
      <c r="AW54" s="239"/>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row>
    <row r="55" spans="1:78" s="184" customFormat="1" ht="120" customHeight="1" x14ac:dyDescent="0.25">
      <c r="A55" s="173"/>
      <c r="B55" s="173"/>
      <c r="C55" s="173"/>
      <c r="D55" s="173"/>
      <c r="E55" s="273">
        <v>15</v>
      </c>
      <c r="F55" s="246" t="s">
        <v>140</v>
      </c>
      <c r="G55" s="248" t="s">
        <v>408</v>
      </c>
      <c r="H55" s="248" t="s">
        <v>385</v>
      </c>
      <c r="I55" s="246" t="s">
        <v>143</v>
      </c>
      <c r="J55" s="248" t="s">
        <v>386</v>
      </c>
      <c r="K55" s="248" t="s">
        <v>387</v>
      </c>
      <c r="L55" s="252" t="str">
        <f t="shared" ref="L55" si="16">IF(I55="", "", CONCATENATE("Posibilidad de ", LOWER(I55)," por ", LOWER(J55)," debido a ", LOWER(K55)))</f>
        <v>Posibilidad de efecto dañoso sobre los recursos por sobrecostos hallados en contratos celebrados,  debido a omisión en el deber de elaborar estudios de mercado.</v>
      </c>
      <c r="M55" s="246" t="s">
        <v>95</v>
      </c>
      <c r="N55" s="255" t="s">
        <v>136</v>
      </c>
      <c r="O55" s="257" t="str">
        <f>IFERROR(VLOOKUP(P55,DATOS!$I$24:$J$31,2),"")</f>
        <v>Baja</v>
      </c>
      <c r="P55" s="259">
        <f>IFERROR(VLOOKUP(N55,DATOS!$H$24:$I$31,2,0),"")</f>
        <v>0.4</v>
      </c>
      <c r="Q55" s="259" t="s">
        <v>157</v>
      </c>
      <c r="R55" s="261" t="str">
        <f>IFERROR(VLOOKUP(S55,DATOS!$I$35:$J$39,2),"")</f>
        <v>Moderado</v>
      </c>
      <c r="S55" s="259">
        <f>IFERROR(IF(Q55=DATOS!$H$35,20%,IF(Q55=DATOS!$H$36,40%,IF(OR(Q55=DATOS!$H$37,),60%,IF(OR(Q55=DATOS!$H$38,),80%,IF(OR(Q55=DATOS!$H$39),100%," "))))),"")</f>
        <v>0.6</v>
      </c>
      <c r="T55" s="263" t="str">
        <f>IFERROR(DATOS!D107,"")</f>
        <v>Moderado</v>
      </c>
      <c r="U55" s="174" t="s">
        <v>88</v>
      </c>
      <c r="V55" s="175" t="s">
        <v>388</v>
      </c>
      <c r="W55" s="176" t="s">
        <v>60</v>
      </c>
      <c r="X55" s="177">
        <f>IFERROR(VLOOKUP(W55,DATOS!$E$13:$F$28,2,0),"")</f>
        <v>0.25</v>
      </c>
      <c r="Y55" s="178" t="str">
        <f>IFERROR(VLOOKUP(W55,DATOS!$E$14:$G$16,3,0),"")</f>
        <v>Probabilidad</v>
      </c>
      <c r="Z55" s="176" t="s">
        <v>64</v>
      </c>
      <c r="AA55" s="179">
        <f>IFERROR(VLOOKUP(Z55,DATOS!$E$13:$F$28,2,0),"")</f>
        <v>0.15</v>
      </c>
      <c r="AB55" s="180" t="s">
        <v>119</v>
      </c>
      <c r="AC55" s="181"/>
      <c r="AD55" s="182" t="s">
        <v>123</v>
      </c>
      <c r="AE55" s="183"/>
      <c r="AF55" s="182" t="s">
        <v>125</v>
      </c>
      <c r="AG55" s="183"/>
      <c r="AH55" s="182" t="s">
        <v>129</v>
      </c>
      <c r="AI55" s="113">
        <f t="shared" si="4"/>
        <v>0.4</v>
      </c>
      <c r="AJ55" s="265" t="str">
        <f>IFERROR(VLOOKUP(AL55,DATOS!$B$34:$C$38,2,TRUE),"")</f>
        <v>Muy Baja</v>
      </c>
      <c r="AK55" s="46">
        <f>IFERROR(IF(Y55=DATOS!$G$16,DATOS!$C$28,P55-(P55*AI55)),"")</f>
        <v>0.24</v>
      </c>
      <c r="AL55" s="267">
        <f>IFERROR(MIN(AK55:AK57),"")</f>
        <v>8.6399999999999991E-2</v>
      </c>
      <c r="AM55" s="265" t="str">
        <f>IFERROR(VLOOKUP(AO55,DATOS!$E$34:$F$38,2,TRUE),"")</f>
        <v>Moderado</v>
      </c>
      <c r="AN55" s="46" t="str">
        <f>IFERROR(IF(Y55=DATOS!$G$15,DATOS!$C$28,S55-(S55*AI55)),"")</f>
        <v>NA</v>
      </c>
      <c r="AO55" s="267">
        <f>IFERROR(IF(AND(AN55=DATOS!$C$28,AN56=DATOS!$C$28,AN57=DATOS!$C$28),S55,MIN(AN55:AN57)),"")</f>
        <v>0.6</v>
      </c>
      <c r="AP55" s="269" t="str">
        <f>IFERROR(DATOS!X107,"")</f>
        <v>Moderado</v>
      </c>
      <c r="AQ55" s="271" t="str">
        <f>IFERROR(IF(AP55=" "," ",IF(OR(AP55="Bajo",AP55="Moderado"),"Aceptar","Reducir (compartir o mitigar)")),"")</f>
        <v>Aceptar</v>
      </c>
      <c r="AR55" s="233"/>
      <c r="AS55" s="233"/>
      <c r="AT55" s="233"/>
      <c r="AU55" s="233"/>
      <c r="AV55" s="236" t="s">
        <v>290</v>
      </c>
      <c r="AW55" s="239"/>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row>
    <row r="56" spans="1:78" s="184" customFormat="1" ht="120" customHeight="1" x14ac:dyDescent="0.25">
      <c r="A56" s="173"/>
      <c r="B56" s="173"/>
      <c r="C56" s="173"/>
      <c r="D56" s="173"/>
      <c r="E56" s="273"/>
      <c r="F56" s="247"/>
      <c r="G56" s="249"/>
      <c r="H56" s="249"/>
      <c r="I56" s="247"/>
      <c r="J56" s="249"/>
      <c r="K56" s="249"/>
      <c r="L56" s="253"/>
      <c r="M56" s="247"/>
      <c r="N56" s="256"/>
      <c r="O56" s="258"/>
      <c r="P56" s="260"/>
      <c r="Q56" s="260"/>
      <c r="R56" s="262"/>
      <c r="S56" s="260"/>
      <c r="T56" s="264"/>
      <c r="U56" s="174" t="s">
        <v>89</v>
      </c>
      <c r="V56" s="175" t="s">
        <v>389</v>
      </c>
      <c r="W56" s="176" t="s">
        <v>60</v>
      </c>
      <c r="X56" s="177">
        <f>IFERROR(VLOOKUP(W56,DATOS!$E$13:$F$28,2,0),"")</f>
        <v>0.25</v>
      </c>
      <c r="Y56" s="178" t="str">
        <f>IFERROR(VLOOKUP(W56,DATOS!$E$14:$G$16,3,0),"")</f>
        <v>Probabilidad</v>
      </c>
      <c r="Z56" s="176" t="s">
        <v>64</v>
      </c>
      <c r="AA56" s="179">
        <f>IFERROR(VLOOKUP(Z56,DATOS!$E$13:$F$28,2,0),"")</f>
        <v>0.15</v>
      </c>
      <c r="AB56" s="180" t="s">
        <v>119</v>
      </c>
      <c r="AC56" s="181"/>
      <c r="AD56" s="182" t="s">
        <v>123</v>
      </c>
      <c r="AE56" s="183"/>
      <c r="AF56" s="182" t="s">
        <v>125</v>
      </c>
      <c r="AG56" s="183"/>
      <c r="AH56" s="182" t="s">
        <v>129</v>
      </c>
      <c r="AI56" s="113">
        <f t="shared" si="4"/>
        <v>0.4</v>
      </c>
      <c r="AJ56" s="266"/>
      <c r="AK56" s="46">
        <f>IFERROR(IF(Y56=DATOS!$G$16,DATOS!$C$28,IF(AK55=DATOS!$C$28,P55-(P55*AI56),AK55-(AK55*AI56))),"")</f>
        <v>0.14399999999999999</v>
      </c>
      <c r="AL56" s="268"/>
      <c r="AM56" s="266"/>
      <c r="AN56" s="46" t="str">
        <f>IFERROR(IF(Y56=DATOS!$G$15,DATOS!$C$28,IF(AN55=DATOS!$C$28,S55-(S55*AI56),AN55-(AN55*AI56))),"")</f>
        <v>NA</v>
      </c>
      <c r="AO56" s="268"/>
      <c r="AP56" s="270"/>
      <c r="AQ56" s="272"/>
      <c r="AR56" s="234"/>
      <c r="AS56" s="234"/>
      <c r="AT56" s="234"/>
      <c r="AU56" s="234"/>
      <c r="AV56" s="237"/>
      <c r="AW56" s="239"/>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row>
    <row r="57" spans="1:78" s="184" customFormat="1" ht="120" customHeight="1" x14ac:dyDescent="0.25">
      <c r="A57" s="173"/>
      <c r="B57" s="173"/>
      <c r="C57" s="173"/>
      <c r="D57" s="173"/>
      <c r="E57" s="273"/>
      <c r="F57" s="247"/>
      <c r="G57" s="250"/>
      <c r="H57" s="249"/>
      <c r="I57" s="251"/>
      <c r="J57" s="249"/>
      <c r="K57" s="249"/>
      <c r="L57" s="254"/>
      <c r="M57" s="251"/>
      <c r="N57" s="256"/>
      <c r="O57" s="258"/>
      <c r="P57" s="260"/>
      <c r="Q57" s="260"/>
      <c r="R57" s="262"/>
      <c r="S57" s="260"/>
      <c r="T57" s="264"/>
      <c r="U57" s="174" t="s">
        <v>90</v>
      </c>
      <c r="V57" s="175" t="s">
        <v>390</v>
      </c>
      <c r="W57" s="176" t="s">
        <v>60</v>
      </c>
      <c r="X57" s="177">
        <f>IFERROR(VLOOKUP(W57,DATOS!$E$13:$F$28,2,0),"")</f>
        <v>0.25</v>
      </c>
      <c r="Y57" s="178" t="str">
        <f>IFERROR(VLOOKUP(W57,DATOS!$E$14:$G$16,3,0),"")</f>
        <v>Probabilidad</v>
      </c>
      <c r="Z57" s="176" t="s">
        <v>64</v>
      </c>
      <c r="AA57" s="179">
        <f>IFERROR(VLOOKUP(Z57,DATOS!$E$13:$F$28,2,0),"")</f>
        <v>0.15</v>
      </c>
      <c r="AB57" s="180" t="s">
        <v>64</v>
      </c>
      <c r="AC57" s="181"/>
      <c r="AD57" s="182" t="s">
        <v>123</v>
      </c>
      <c r="AE57" s="183"/>
      <c r="AF57" s="182" t="s">
        <v>125</v>
      </c>
      <c r="AG57" s="183"/>
      <c r="AH57" s="182" t="s">
        <v>127</v>
      </c>
      <c r="AI57" s="113">
        <f t="shared" si="4"/>
        <v>0.4</v>
      </c>
      <c r="AJ57" s="266"/>
      <c r="AK57" s="46">
        <f>IFERROR(IF(AI57=0,DATOS!$C$28,IFERROR(IF(Y57=DATOS!$G$16,DATOS!$C$28,IF(AK56=DATOS!$C$28,AK55-(AK55*AI57),IF(AK55=DATOS!$C$28,AK56-(AK56*AI57),IF(AND(AK56=DATOS!$C$28,AK55=DATOS!$C$28),P55-(P55*AI57),AK56-(AK56*AI57))))),"")),"")</f>
        <v>8.6399999999999991E-2</v>
      </c>
      <c r="AL57" s="268"/>
      <c r="AM57" s="266"/>
      <c r="AN57" s="46" t="str">
        <f>IFERROR(IF(Y57=DATOS!$G$15,DATOS!$C$28,IF(AND(AN56=DATOS!$C$28,AN55=DATOS!$C$28),S55-(S55*AI57),IF(AN55=DATOS!$C$28,AN56-(AN56*AI57),IF(AN56=DATOS!$C$28,AN55-(AN55*AI57),(AN56-(AN56*AI57)))))),"")</f>
        <v>NA</v>
      </c>
      <c r="AO57" s="268"/>
      <c r="AP57" s="270"/>
      <c r="AQ57" s="272"/>
      <c r="AR57" s="235"/>
      <c r="AS57" s="235"/>
      <c r="AT57" s="235"/>
      <c r="AU57" s="235"/>
      <c r="AV57" s="238"/>
      <c r="AW57" s="239"/>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row>
    <row r="58" spans="1:78" s="184" customFormat="1" ht="129.75" customHeight="1" x14ac:dyDescent="0.25">
      <c r="A58" s="173"/>
      <c r="B58" s="173"/>
      <c r="C58" s="173"/>
      <c r="D58" s="173"/>
      <c r="E58" s="273">
        <v>16</v>
      </c>
      <c r="F58" s="246" t="s">
        <v>140</v>
      </c>
      <c r="G58" s="248" t="s">
        <v>409</v>
      </c>
      <c r="H58" s="248" t="s">
        <v>325</v>
      </c>
      <c r="I58" s="246" t="s">
        <v>143</v>
      </c>
      <c r="J58" s="248" t="s">
        <v>312</v>
      </c>
      <c r="K58" s="248" t="s">
        <v>313</v>
      </c>
      <c r="L58" s="252" t="str">
        <f t="shared" ref="L58" si="17">IF(I58="", "", CONCATENATE("Posibilidad de ", LOWER(I58)," por ", LOWER(J58)," debido a ", LOWER(K58)))</f>
        <v xml:space="preserve">Posibilidad de efecto dañoso sobre los recursos por pago de honorarios, productos o servicios sin el cumplimiento de requisitos, debido a  debilidades en la labor de  vigilancia contractual.
</v>
      </c>
      <c r="M58" s="246" t="s">
        <v>95</v>
      </c>
      <c r="N58" s="255" t="s">
        <v>111</v>
      </c>
      <c r="O58" s="257" t="str">
        <f>IFERROR(VLOOKUP(P58,DATOS!$I$24:$J$31,2),"")</f>
        <v>Media</v>
      </c>
      <c r="P58" s="259">
        <f>IFERROR(VLOOKUP(N58,DATOS!$H$24:$I$31,2,0),"")</f>
        <v>0.6</v>
      </c>
      <c r="Q58" s="259" t="s">
        <v>114</v>
      </c>
      <c r="R58" s="261" t="str">
        <f>IFERROR(VLOOKUP(S58,DATOS!$I$35:$J$39,2),"")</f>
        <v>Leve</v>
      </c>
      <c r="S58" s="259">
        <f>IFERROR(IF(Q58=DATOS!$H$35,20%,IF(Q58=DATOS!$H$36,40%,IF(OR(Q58=DATOS!$H$37,),60%,IF(OR(Q58=DATOS!$H$38,),80%,IF(OR(Q58=DATOS!$H$39),100%," "))))),"")</f>
        <v>0.2</v>
      </c>
      <c r="T58" s="263" t="str">
        <f>IFERROR(DATOS!D110,"")</f>
        <v>Moderado</v>
      </c>
      <c r="U58" s="174" t="s">
        <v>88</v>
      </c>
      <c r="V58" s="175" t="s">
        <v>356</v>
      </c>
      <c r="W58" s="176" t="s">
        <v>60</v>
      </c>
      <c r="X58" s="177">
        <f>IFERROR(VLOOKUP(W58,DATOS!$E$13:$F$28,2,0),"")</f>
        <v>0.25</v>
      </c>
      <c r="Y58" s="178" t="str">
        <f>IFERROR(VLOOKUP(W58,DATOS!$E$14:$G$16,3,0),"")</f>
        <v>Probabilidad</v>
      </c>
      <c r="Z58" s="176" t="s">
        <v>64</v>
      </c>
      <c r="AA58" s="179">
        <f>IFERROR(VLOOKUP(Z58,DATOS!$E$13:$F$28,2,0),"")</f>
        <v>0.15</v>
      </c>
      <c r="AB58" s="180" t="s">
        <v>64</v>
      </c>
      <c r="AC58" s="181"/>
      <c r="AD58" s="182" t="s">
        <v>254</v>
      </c>
      <c r="AE58" s="183"/>
      <c r="AF58" s="182" t="s">
        <v>125</v>
      </c>
      <c r="AG58" s="183"/>
      <c r="AH58" s="182" t="s">
        <v>127</v>
      </c>
      <c r="AI58" s="113">
        <f t="shared" si="4"/>
        <v>0.4</v>
      </c>
      <c r="AJ58" s="265" t="str">
        <f>IFERROR(VLOOKUP(AL58,DATOS!$B$34:$C$38,2,TRUE),"")</f>
        <v>Muy Baja</v>
      </c>
      <c r="AK58" s="46">
        <f>IFERROR(IF(Y58=DATOS!$G$16,DATOS!$C$28,P58-(P58*AI58)),"")</f>
        <v>0.36</v>
      </c>
      <c r="AL58" s="267">
        <f>IFERROR(MIN(AK58:AK60),"")</f>
        <v>0.1764</v>
      </c>
      <c r="AM58" s="265" t="str">
        <f>IFERROR(VLOOKUP(AO58,DATOS!$E$34:$F$38,2,TRUE),"")</f>
        <v>Leve</v>
      </c>
      <c r="AN58" s="46" t="str">
        <f>IFERROR(IF(Y58=DATOS!$G$15,DATOS!$C$28,S58-(S58*AI58)),"")</f>
        <v>NA</v>
      </c>
      <c r="AO58" s="267">
        <f>IFERROR(IF(AND(AN58=DATOS!$C$28,AN59=DATOS!$C$28,AN60=DATOS!$C$28),S58,MIN(AN58:AN60)),"")</f>
        <v>0.2</v>
      </c>
      <c r="AP58" s="269" t="str">
        <f>IFERROR(DATOS!X110,"")</f>
        <v>Bajo</v>
      </c>
      <c r="AQ58" s="271" t="str">
        <f>IFERROR(IF(AP58=" "," ",IF(OR(AP58="Bajo",AP58="Moderado"),"Aceptar","Reducir (compartir o mitigar)")),"")</f>
        <v>Aceptar</v>
      </c>
      <c r="AR58" s="233"/>
      <c r="AS58" s="233"/>
      <c r="AT58" s="233"/>
      <c r="AU58" s="233"/>
      <c r="AV58" s="236" t="s">
        <v>290</v>
      </c>
      <c r="AW58" s="239"/>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row>
    <row r="59" spans="1:78" s="184" customFormat="1" ht="120" customHeight="1" x14ac:dyDescent="0.25">
      <c r="A59" s="173"/>
      <c r="B59" s="173"/>
      <c r="C59" s="173"/>
      <c r="D59" s="173"/>
      <c r="E59" s="273"/>
      <c r="F59" s="247"/>
      <c r="G59" s="249"/>
      <c r="H59" s="249"/>
      <c r="I59" s="247"/>
      <c r="J59" s="249"/>
      <c r="K59" s="249"/>
      <c r="L59" s="253"/>
      <c r="M59" s="247"/>
      <c r="N59" s="256"/>
      <c r="O59" s="258"/>
      <c r="P59" s="260"/>
      <c r="Q59" s="260"/>
      <c r="R59" s="262"/>
      <c r="S59" s="260"/>
      <c r="T59" s="264"/>
      <c r="U59" s="174" t="s">
        <v>89</v>
      </c>
      <c r="V59" s="175" t="s">
        <v>357</v>
      </c>
      <c r="W59" s="176" t="s">
        <v>61</v>
      </c>
      <c r="X59" s="177">
        <f>IFERROR(VLOOKUP(W59,DATOS!$E$13:$F$28,2,0),"")</f>
        <v>0.15</v>
      </c>
      <c r="Y59" s="178" t="str">
        <f>IFERROR(VLOOKUP(W59,DATOS!$E$14:$G$16,3,0),"")</f>
        <v>Probabilidad</v>
      </c>
      <c r="Z59" s="176" t="s">
        <v>64</v>
      </c>
      <c r="AA59" s="179">
        <f>IFERROR(VLOOKUP(Z59,DATOS!$E$13:$F$28,2,0),"")</f>
        <v>0.15</v>
      </c>
      <c r="AB59" s="180" t="s">
        <v>64</v>
      </c>
      <c r="AC59" s="181"/>
      <c r="AD59" s="182" t="s">
        <v>254</v>
      </c>
      <c r="AE59" s="183"/>
      <c r="AF59" s="182" t="s">
        <v>125</v>
      </c>
      <c r="AG59" s="183"/>
      <c r="AH59" s="182" t="s">
        <v>128</v>
      </c>
      <c r="AI59" s="113">
        <f t="shared" si="4"/>
        <v>0.3</v>
      </c>
      <c r="AJ59" s="266"/>
      <c r="AK59" s="46">
        <f>IFERROR(IF(Y59=DATOS!$G$16,DATOS!$C$28,IF(AK58=DATOS!$C$28,P58-(P58*AI59),AK58-(AK58*AI59))),"")</f>
        <v>0.252</v>
      </c>
      <c r="AL59" s="268"/>
      <c r="AM59" s="266"/>
      <c r="AN59" s="46" t="str">
        <f>IFERROR(IF(Y59=DATOS!$G$15,DATOS!$C$28,IF(AN58=DATOS!$C$28,S58-(S58*AI59),AN58-(AN58*AI59))),"")</f>
        <v>NA</v>
      </c>
      <c r="AO59" s="268"/>
      <c r="AP59" s="270"/>
      <c r="AQ59" s="272"/>
      <c r="AR59" s="234"/>
      <c r="AS59" s="234"/>
      <c r="AT59" s="234"/>
      <c r="AU59" s="234"/>
      <c r="AV59" s="237"/>
      <c r="AW59" s="239"/>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row>
    <row r="60" spans="1:78" s="184" customFormat="1" ht="120" customHeight="1" x14ac:dyDescent="0.25">
      <c r="A60" s="173"/>
      <c r="B60" s="173"/>
      <c r="C60" s="173"/>
      <c r="D60" s="173"/>
      <c r="E60" s="273"/>
      <c r="F60" s="247"/>
      <c r="G60" s="250"/>
      <c r="H60" s="249"/>
      <c r="I60" s="251"/>
      <c r="J60" s="249"/>
      <c r="K60" s="249"/>
      <c r="L60" s="254"/>
      <c r="M60" s="251"/>
      <c r="N60" s="256"/>
      <c r="O60" s="258"/>
      <c r="P60" s="260"/>
      <c r="Q60" s="260"/>
      <c r="R60" s="262"/>
      <c r="S60" s="260"/>
      <c r="T60" s="264"/>
      <c r="U60" s="174" t="s">
        <v>90</v>
      </c>
      <c r="V60" s="175" t="s">
        <v>358</v>
      </c>
      <c r="W60" s="176" t="s">
        <v>61</v>
      </c>
      <c r="X60" s="177">
        <f>IFERROR(VLOOKUP(W60,DATOS!$E$13:$F$28,2,0),"")</f>
        <v>0.15</v>
      </c>
      <c r="Y60" s="178" t="str">
        <f>IFERROR(VLOOKUP(W60,DATOS!$E$14:$G$16,3,0),"")</f>
        <v>Probabilidad</v>
      </c>
      <c r="Z60" s="176" t="s">
        <v>64</v>
      </c>
      <c r="AA60" s="179">
        <f>IFERROR(VLOOKUP(Z60,DATOS!$E$13:$F$28,2,0),"")</f>
        <v>0.15</v>
      </c>
      <c r="AB60" s="180" t="s">
        <v>252</v>
      </c>
      <c r="AC60" s="181"/>
      <c r="AD60" s="182" t="s">
        <v>254</v>
      </c>
      <c r="AE60" s="183"/>
      <c r="AF60" s="182" t="s">
        <v>125</v>
      </c>
      <c r="AG60" s="183"/>
      <c r="AH60" s="182" t="s">
        <v>127</v>
      </c>
      <c r="AI60" s="113">
        <f t="shared" si="4"/>
        <v>0.3</v>
      </c>
      <c r="AJ60" s="266"/>
      <c r="AK60" s="46">
        <f>IFERROR(IF(AI60=0,DATOS!$C$28,IFERROR(IF(Y60=DATOS!$G$16,DATOS!$C$28,IF(AK59=DATOS!$C$28,AK58-(AK58*AI60),IF(AK58=DATOS!$C$28,AK59-(AK59*AI60),IF(AND(AK59=DATOS!$C$28,AK58=DATOS!$C$28),P58-(P58*AI60),AK59-(AK59*AI60))))),"")),"")</f>
        <v>0.1764</v>
      </c>
      <c r="AL60" s="268"/>
      <c r="AM60" s="266"/>
      <c r="AN60" s="46" t="str">
        <f>IFERROR(IF(Y60=DATOS!$G$15,DATOS!$C$28,IF(AND(AN59=DATOS!$C$28,AN58=DATOS!$C$28),S58-(S58*AI60),IF(AN58=DATOS!$C$28,AN59-(AN59*AI60),IF(AN59=DATOS!$C$28,AN58-(AN58*AI60),(AN59-(AN59*AI60)))))),"")</f>
        <v>NA</v>
      </c>
      <c r="AO60" s="268"/>
      <c r="AP60" s="270"/>
      <c r="AQ60" s="272"/>
      <c r="AR60" s="235"/>
      <c r="AS60" s="235"/>
      <c r="AT60" s="235"/>
      <c r="AU60" s="235"/>
      <c r="AV60" s="238"/>
      <c r="AW60" s="239"/>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row>
    <row r="61" spans="1:78" s="184" customFormat="1" ht="120" hidden="1" customHeight="1" x14ac:dyDescent="0.25">
      <c r="A61" s="173"/>
      <c r="B61" s="173"/>
      <c r="C61" s="173"/>
      <c r="D61" s="173"/>
      <c r="E61" s="273">
        <v>17</v>
      </c>
      <c r="F61" s="246" t="s">
        <v>184</v>
      </c>
      <c r="G61" s="248"/>
      <c r="H61" s="248"/>
      <c r="I61" s="246"/>
      <c r="J61" s="248"/>
      <c r="K61" s="248"/>
      <c r="L61" s="252" t="str">
        <f t="shared" ref="L61" si="18">IF(I61="", "", CONCATENATE("Posibilidad de ", LOWER(I61)," por ", LOWER(J61)," debido a ", LOWER(K61)))</f>
        <v/>
      </c>
      <c r="M61" s="246" t="s">
        <v>183</v>
      </c>
      <c r="N61" s="255" t="s">
        <v>182</v>
      </c>
      <c r="O61" s="257" t="str">
        <f>IFERROR(VLOOKUP(P61,DATOS!$I$24:$J$31,2),"")</f>
        <v/>
      </c>
      <c r="P61" s="259" t="str">
        <f>IFERROR(VLOOKUP(N61,DATOS!$H$24:$I$31,2,0),"")</f>
        <v/>
      </c>
      <c r="Q61" s="259" t="s">
        <v>185</v>
      </c>
      <c r="R61" s="261" t="str">
        <f>IFERROR(VLOOKUP(S61,DATOS!$I$35:$J$39,2),"")</f>
        <v/>
      </c>
      <c r="S61" s="259" t="str">
        <f>IFERROR(IF(Q61=DATOS!$H$35,20%,IF(Q61=DATOS!$H$36,40%,IF(OR(Q61=DATOS!$H$37,),60%,IF(OR(Q61=DATOS!$H$38,),80%,IF(OR(Q61=DATOS!$H$39),100%," "))))),"")</f>
        <v xml:space="preserve"> </v>
      </c>
      <c r="T61" s="263" t="str">
        <f>IFERROR(DATOS!D113,"")</f>
        <v/>
      </c>
      <c r="U61" s="174" t="s">
        <v>88</v>
      </c>
      <c r="V61" s="175"/>
      <c r="W61" s="176" t="s">
        <v>186</v>
      </c>
      <c r="X61" s="177">
        <f>IFERROR(VLOOKUP(W61,DATOS!$E$13:$F$28,2,0),"")</f>
        <v>0</v>
      </c>
      <c r="Y61" s="178" t="str">
        <f>IFERROR(VLOOKUP(W61,DATOS!$E$14:$G$16,3,0),"")</f>
        <v/>
      </c>
      <c r="Z61" s="176" t="s">
        <v>187</v>
      </c>
      <c r="AA61" s="179">
        <f>IFERROR(VLOOKUP(Z61,DATOS!$E$13:$F$28,2,0),"")</f>
        <v>0</v>
      </c>
      <c r="AB61" s="180" t="s">
        <v>186</v>
      </c>
      <c r="AC61" s="181"/>
      <c r="AD61" s="182" t="s">
        <v>186</v>
      </c>
      <c r="AE61" s="183"/>
      <c r="AF61" s="182" t="s">
        <v>186</v>
      </c>
      <c r="AG61" s="183"/>
      <c r="AH61" s="182" t="s">
        <v>186</v>
      </c>
      <c r="AI61" s="113">
        <f t="shared" si="4"/>
        <v>0</v>
      </c>
      <c r="AJ61" s="265" t="str">
        <f>IFERROR(VLOOKUP(AL61,DATOS!$B$34:$C$38,2,TRUE),"")</f>
        <v/>
      </c>
      <c r="AK61" s="46" t="str">
        <f>IFERROR(IF(Y61=DATOS!$G$16,DATOS!$C$28,P61-(P61*AI61)),"")</f>
        <v/>
      </c>
      <c r="AL61" s="267">
        <f>IFERROR(MIN(AK61:AK63),"")</f>
        <v>0</v>
      </c>
      <c r="AM61" s="265" t="str">
        <f>IFERROR(VLOOKUP(AO61,DATOS!$E$34:$F$38,2,TRUE),"")</f>
        <v/>
      </c>
      <c r="AN61" s="46" t="str">
        <f>IFERROR(IF(Y61=DATOS!$G$15,DATOS!$C$28,S61-(S61*AI61)),"")</f>
        <v/>
      </c>
      <c r="AO61" s="267">
        <f>IFERROR(IF(AND(AN61=DATOS!$C$28,AN62=DATOS!$C$28,AN63=DATOS!$C$28),S61,MIN(AN61:AN63)),"")</f>
        <v>0</v>
      </c>
      <c r="AP61" s="269" t="str">
        <f>IFERROR(DATOS!X113,"")</f>
        <v/>
      </c>
      <c r="AQ61" s="271" t="str">
        <f>IFERROR(IF(AP61=" "," ",IF(OR(AP61="Bajo",AP61="Moderado"),"Aceptar","Reducir (compartir o mitigar)")),"")</f>
        <v>Reducir (compartir o mitigar)</v>
      </c>
      <c r="AR61" s="233"/>
      <c r="AS61" s="233"/>
      <c r="AT61" s="233"/>
      <c r="AU61" s="233"/>
      <c r="AV61" s="236" t="s">
        <v>290</v>
      </c>
      <c r="AW61" s="239"/>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row>
    <row r="62" spans="1:78" s="184" customFormat="1" ht="139.5" hidden="1" customHeight="1" x14ac:dyDescent="0.25">
      <c r="A62" s="173"/>
      <c r="B62" s="173"/>
      <c r="C62" s="173"/>
      <c r="D62" s="173"/>
      <c r="E62" s="273"/>
      <c r="F62" s="247"/>
      <c r="G62" s="249"/>
      <c r="H62" s="249"/>
      <c r="I62" s="247"/>
      <c r="J62" s="249"/>
      <c r="K62" s="249"/>
      <c r="L62" s="253"/>
      <c r="M62" s="247"/>
      <c r="N62" s="256"/>
      <c r="O62" s="258"/>
      <c r="P62" s="260"/>
      <c r="Q62" s="260"/>
      <c r="R62" s="262"/>
      <c r="S62" s="260"/>
      <c r="T62" s="264"/>
      <c r="U62" s="174" t="s">
        <v>89</v>
      </c>
      <c r="V62" s="175"/>
      <c r="W62" s="176" t="s">
        <v>186</v>
      </c>
      <c r="X62" s="177">
        <f>IFERROR(VLOOKUP(W62,DATOS!$E$13:$F$28,2,0),"")</f>
        <v>0</v>
      </c>
      <c r="Y62" s="178" t="str">
        <f>IFERROR(VLOOKUP(W62,DATOS!$E$14:$G$16,3,0),"")</f>
        <v/>
      </c>
      <c r="Z62" s="176" t="s">
        <v>187</v>
      </c>
      <c r="AA62" s="179">
        <f>IFERROR(VLOOKUP(Z62,DATOS!$E$13:$F$28,2,0),"")</f>
        <v>0</v>
      </c>
      <c r="AB62" s="180" t="s">
        <v>186</v>
      </c>
      <c r="AC62" s="181"/>
      <c r="AD62" s="182" t="s">
        <v>186</v>
      </c>
      <c r="AE62" s="183"/>
      <c r="AF62" s="182" t="s">
        <v>186</v>
      </c>
      <c r="AG62" s="183"/>
      <c r="AH62" s="182" t="s">
        <v>186</v>
      </c>
      <c r="AI62" s="113">
        <f t="shared" si="4"/>
        <v>0</v>
      </c>
      <c r="AJ62" s="266"/>
      <c r="AK62" s="46" t="str">
        <f>IFERROR(IF(Y62=DATOS!$G$16,DATOS!$C$28,IF(AK61=DATOS!$C$28,P61-(P61*AI62),AK61-(AK61*AI62))),"")</f>
        <v/>
      </c>
      <c r="AL62" s="268"/>
      <c r="AM62" s="266"/>
      <c r="AN62" s="46" t="str">
        <f>IFERROR(IF(Y62=DATOS!$G$15,DATOS!$C$28,IF(AN61=DATOS!$C$28,S61-(S61*AI62),AN61-(AN61*AI62))),"")</f>
        <v/>
      </c>
      <c r="AO62" s="268"/>
      <c r="AP62" s="270"/>
      <c r="AQ62" s="272"/>
      <c r="AR62" s="234"/>
      <c r="AS62" s="234"/>
      <c r="AT62" s="234"/>
      <c r="AU62" s="234"/>
      <c r="AV62" s="237"/>
      <c r="AW62" s="239"/>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row>
    <row r="63" spans="1:78" s="184" customFormat="1" ht="120" hidden="1" customHeight="1" x14ac:dyDescent="0.25">
      <c r="A63" s="173"/>
      <c r="B63" s="173"/>
      <c r="C63" s="173"/>
      <c r="D63" s="173"/>
      <c r="E63" s="273"/>
      <c r="F63" s="247"/>
      <c r="G63" s="250"/>
      <c r="H63" s="249"/>
      <c r="I63" s="251"/>
      <c r="J63" s="249"/>
      <c r="K63" s="249"/>
      <c r="L63" s="254"/>
      <c r="M63" s="251"/>
      <c r="N63" s="256"/>
      <c r="O63" s="258"/>
      <c r="P63" s="260"/>
      <c r="Q63" s="260"/>
      <c r="R63" s="262"/>
      <c r="S63" s="260"/>
      <c r="T63" s="264"/>
      <c r="U63" s="174" t="s">
        <v>90</v>
      </c>
      <c r="V63" s="175"/>
      <c r="W63" s="176" t="s">
        <v>186</v>
      </c>
      <c r="X63" s="177">
        <f>IFERROR(VLOOKUP(W63,DATOS!$E$13:$F$28,2,0),"")</f>
        <v>0</v>
      </c>
      <c r="Y63" s="178" t="str">
        <f>IFERROR(VLOOKUP(W63,DATOS!$E$14:$G$16,3,0),"")</f>
        <v/>
      </c>
      <c r="Z63" s="176" t="s">
        <v>187</v>
      </c>
      <c r="AA63" s="179">
        <f>IFERROR(VLOOKUP(Z63,DATOS!$E$13:$F$28,2,0),"")</f>
        <v>0</v>
      </c>
      <c r="AB63" s="180" t="s">
        <v>186</v>
      </c>
      <c r="AC63" s="181"/>
      <c r="AD63" s="182" t="s">
        <v>186</v>
      </c>
      <c r="AE63" s="183"/>
      <c r="AF63" s="182" t="s">
        <v>186</v>
      </c>
      <c r="AG63" s="183"/>
      <c r="AH63" s="182" t="s">
        <v>186</v>
      </c>
      <c r="AI63" s="113">
        <f t="shared" si="4"/>
        <v>0</v>
      </c>
      <c r="AJ63" s="266"/>
      <c r="AK63" s="46" t="str">
        <f>IFERROR(IF(AI63=0,DATOS!$C$28,IFERROR(IF(Y63=DATOS!$G$16,DATOS!$C$28,IF(AK62=DATOS!$C$28,AK61-(AK61*AI63),IF(AK61=DATOS!$C$28,AK62-(AK62*AI63),IF(AND(AK62=DATOS!$C$28,AK61=DATOS!$C$28),P61-(P61*AI63),AK62-(AK62*AI63))))),"")),"")</f>
        <v>NA</v>
      </c>
      <c r="AL63" s="268"/>
      <c r="AM63" s="266"/>
      <c r="AN63" s="46" t="str">
        <f>IFERROR(IF(Y63=DATOS!$G$15,DATOS!$C$28,IF(AND(AN62=DATOS!$C$28,AN61=DATOS!$C$28),S61-(S61*AI63),IF(AN61=DATOS!$C$28,AN62-(AN62*AI63),IF(AN62=DATOS!$C$28,AN61-(AN61*AI63),(AN62-(AN62*AI63)))))),"")</f>
        <v/>
      </c>
      <c r="AO63" s="268"/>
      <c r="AP63" s="270"/>
      <c r="AQ63" s="272"/>
      <c r="AR63" s="235"/>
      <c r="AS63" s="235"/>
      <c r="AT63" s="235"/>
      <c r="AU63" s="235"/>
      <c r="AV63" s="238"/>
      <c r="AW63" s="239"/>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row>
    <row r="64" spans="1:78" s="184" customFormat="1" ht="155.25" hidden="1" customHeight="1" x14ac:dyDescent="0.25">
      <c r="A64" s="173"/>
      <c r="B64" s="173"/>
      <c r="C64" s="173"/>
      <c r="D64" s="173"/>
      <c r="E64" s="273">
        <v>18</v>
      </c>
      <c r="F64" s="246" t="s">
        <v>184</v>
      </c>
      <c r="G64" s="248"/>
      <c r="H64" s="248"/>
      <c r="I64" s="246"/>
      <c r="J64" s="248"/>
      <c r="K64" s="248"/>
      <c r="L64" s="252" t="str">
        <f t="shared" ref="L64" si="19">IF(I64="", "", CONCATENATE("Posibilidad de ", LOWER(I64)," por ", LOWER(J64)," debido a ", LOWER(K64)))</f>
        <v/>
      </c>
      <c r="M64" s="246" t="s">
        <v>183</v>
      </c>
      <c r="N64" s="255" t="s">
        <v>182</v>
      </c>
      <c r="O64" s="257" t="str">
        <f>IFERROR(VLOOKUP(P64,DATOS!$I$24:$J$31,2),"")</f>
        <v/>
      </c>
      <c r="P64" s="259" t="str">
        <f>IFERROR(VLOOKUP(N64,DATOS!$H$24:$I$31,2,0),"")</f>
        <v/>
      </c>
      <c r="Q64" s="259" t="s">
        <v>185</v>
      </c>
      <c r="R64" s="261" t="str">
        <f>IFERROR(VLOOKUP(S64,DATOS!$I$35:$J$39,2),"")</f>
        <v/>
      </c>
      <c r="S64" s="259" t="str">
        <f>IFERROR(IF(Q64=DATOS!$H$35,20%,IF(Q64=DATOS!$H$36,40%,IF(OR(Q64=DATOS!$H$37,),60%,IF(OR(Q64=DATOS!$H$38,),80%,IF(OR(Q64=DATOS!$H$39),100%," "))))),"")</f>
        <v xml:space="preserve"> </v>
      </c>
      <c r="T64" s="263" t="str">
        <f>IFERROR(DATOS!D116,"")</f>
        <v/>
      </c>
      <c r="U64" s="174" t="s">
        <v>88</v>
      </c>
      <c r="V64" s="175"/>
      <c r="W64" s="176" t="s">
        <v>186</v>
      </c>
      <c r="X64" s="177">
        <f>IFERROR(VLOOKUP(W64,DATOS!$E$13:$F$28,2,0),"")</f>
        <v>0</v>
      </c>
      <c r="Y64" s="178" t="str">
        <f>IFERROR(VLOOKUP(W64,DATOS!$E$14:$G$16,3,0),"")</f>
        <v/>
      </c>
      <c r="Z64" s="176" t="s">
        <v>187</v>
      </c>
      <c r="AA64" s="179">
        <f>IFERROR(VLOOKUP(Z64,DATOS!$E$13:$F$28,2,0),"")</f>
        <v>0</v>
      </c>
      <c r="AB64" s="180" t="s">
        <v>186</v>
      </c>
      <c r="AC64" s="181"/>
      <c r="AD64" s="182" t="s">
        <v>186</v>
      </c>
      <c r="AE64" s="183"/>
      <c r="AF64" s="182" t="s">
        <v>186</v>
      </c>
      <c r="AG64" s="183"/>
      <c r="AH64" s="182" t="s">
        <v>186</v>
      </c>
      <c r="AI64" s="113">
        <f t="shared" si="4"/>
        <v>0</v>
      </c>
      <c r="AJ64" s="265" t="str">
        <f>IFERROR(VLOOKUP(AL64,DATOS!$B$34:$C$38,2,TRUE),"")</f>
        <v/>
      </c>
      <c r="AK64" s="46" t="str">
        <f>IFERROR(IF(Y64=DATOS!$G$16,DATOS!$C$28,P64-(P64*AI64)),"")</f>
        <v/>
      </c>
      <c r="AL64" s="267">
        <f>IFERROR(MIN(AK64:AK66),"")</f>
        <v>0</v>
      </c>
      <c r="AM64" s="265" t="str">
        <f>IFERROR(VLOOKUP(AO64,DATOS!$E$34:$F$38,2,TRUE),"")</f>
        <v/>
      </c>
      <c r="AN64" s="46" t="str">
        <f>IFERROR(IF(Y64=DATOS!$G$15,DATOS!$C$28,S64-(S64*AI64)),"")</f>
        <v/>
      </c>
      <c r="AO64" s="267">
        <f>IFERROR(IF(AND(AN64=DATOS!$C$28,AN65=DATOS!$C$28,AN66=DATOS!$C$28),S64,MIN(AN64:AN66)),"")</f>
        <v>0</v>
      </c>
      <c r="AP64" s="269" t="str">
        <f>IFERROR(DATOS!X116,"")</f>
        <v/>
      </c>
      <c r="AQ64" s="271" t="str">
        <f>IFERROR(IF(AP64=" "," ",IF(OR(AP64="Bajo",AP64="Moderado"),"Aceptar","Reducir (compartir o mitigar)")),"")</f>
        <v>Reducir (compartir o mitigar)</v>
      </c>
      <c r="AR64" s="233"/>
      <c r="AS64" s="233"/>
      <c r="AT64" s="233"/>
      <c r="AU64" s="233"/>
      <c r="AV64" s="236" t="s">
        <v>290</v>
      </c>
      <c r="AW64" s="239"/>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row>
    <row r="65" spans="1:78" s="184" customFormat="1" ht="155.25" hidden="1" customHeight="1" x14ac:dyDescent="0.25">
      <c r="A65" s="173"/>
      <c r="B65" s="173"/>
      <c r="C65" s="173"/>
      <c r="D65" s="173"/>
      <c r="E65" s="273"/>
      <c r="F65" s="247"/>
      <c r="G65" s="249"/>
      <c r="H65" s="249"/>
      <c r="I65" s="247"/>
      <c r="J65" s="249"/>
      <c r="K65" s="249"/>
      <c r="L65" s="253"/>
      <c r="M65" s="247"/>
      <c r="N65" s="256"/>
      <c r="O65" s="258"/>
      <c r="P65" s="260"/>
      <c r="Q65" s="260"/>
      <c r="R65" s="262"/>
      <c r="S65" s="260"/>
      <c r="T65" s="264"/>
      <c r="U65" s="174" t="s">
        <v>89</v>
      </c>
      <c r="V65" s="175"/>
      <c r="W65" s="176" t="s">
        <v>186</v>
      </c>
      <c r="X65" s="177">
        <f>IFERROR(VLOOKUP(W65,DATOS!$E$13:$F$28,2,0),"")</f>
        <v>0</v>
      </c>
      <c r="Y65" s="178" t="str">
        <f>IFERROR(VLOOKUP(W65,DATOS!$E$14:$G$16,3,0),"")</f>
        <v/>
      </c>
      <c r="Z65" s="176" t="s">
        <v>187</v>
      </c>
      <c r="AA65" s="179">
        <f>IFERROR(VLOOKUP(Z65,DATOS!$E$13:$F$28,2,0),"")</f>
        <v>0</v>
      </c>
      <c r="AB65" s="180" t="s">
        <v>186</v>
      </c>
      <c r="AC65" s="181"/>
      <c r="AD65" s="182" t="s">
        <v>186</v>
      </c>
      <c r="AE65" s="183"/>
      <c r="AF65" s="182" t="s">
        <v>186</v>
      </c>
      <c r="AG65" s="183"/>
      <c r="AH65" s="182" t="s">
        <v>186</v>
      </c>
      <c r="AI65" s="113">
        <f t="shared" si="4"/>
        <v>0</v>
      </c>
      <c r="AJ65" s="266"/>
      <c r="AK65" s="46" t="str">
        <f>IFERROR(IF(Y65=DATOS!$G$16,DATOS!$C$28,IF(AK64=DATOS!$C$28,P64-(P64*AI65),AK64-(AK64*AI65))),"")</f>
        <v/>
      </c>
      <c r="AL65" s="268"/>
      <c r="AM65" s="266"/>
      <c r="AN65" s="46" t="str">
        <f>IFERROR(IF(Y65=DATOS!$G$15,DATOS!$C$28,IF(AN64=DATOS!$C$28,S64-(S64*AI65),AN64-(AN64*AI65))),"")</f>
        <v/>
      </c>
      <c r="AO65" s="268"/>
      <c r="AP65" s="270"/>
      <c r="AQ65" s="272"/>
      <c r="AR65" s="234"/>
      <c r="AS65" s="234"/>
      <c r="AT65" s="234"/>
      <c r="AU65" s="234"/>
      <c r="AV65" s="237"/>
      <c r="AW65" s="239"/>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row>
    <row r="66" spans="1:78" s="184" customFormat="1" ht="120" hidden="1" customHeight="1" x14ac:dyDescent="0.25">
      <c r="A66" s="173"/>
      <c r="B66" s="173"/>
      <c r="C66" s="173"/>
      <c r="D66" s="173"/>
      <c r="E66" s="273"/>
      <c r="F66" s="247"/>
      <c r="G66" s="250"/>
      <c r="H66" s="249"/>
      <c r="I66" s="251"/>
      <c r="J66" s="249"/>
      <c r="K66" s="249"/>
      <c r="L66" s="254"/>
      <c r="M66" s="251"/>
      <c r="N66" s="256"/>
      <c r="O66" s="258"/>
      <c r="P66" s="260"/>
      <c r="Q66" s="260"/>
      <c r="R66" s="262"/>
      <c r="S66" s="260"/>
      <c r="T66" s="264"/>
      <c r="U66" s="174" t="s">
        <v>90</v>
      </c>
      <c r="V66" s="175"/>
      <c r="W66" s="176" t="s">
        <v>186</v>
      </c>
      <c r="X66" s="177">
        <f>IFERROR(VLOOKUP(W66,DATOS!$E$13:$F$28,2,0),"")</f>
        <v>0</v>
      </c>
      <c r="Y66" s="178" t="str">
        <f>IFERROR(VLOOKUP(W66,DATOS!$E$14:$G$16,3,0),"")</f>
        <v/>
      </c>
      <c r="Z66" s="176" t="s">
        <v>187</v>
      </c>
      <c r="AA66" s="179">
        <f>IFERROR(VLOOKUP(Z66,DATOS!$E$13:$F$28,2,0),"")</f>
        <v>0</v>
      </c>
      <c r="AB66" s="180" t="s">
        <v>186</v>
      </c>
      <c r="AC66" s="181"/>
      <c r="AD66" s="182" t="s">
        <v>186</v>
      </c>
      <c r="AE66" s="183"/>
      <c r="AF66" s="182" t="s">
        <v>186</v>
      </c>
      <c r="AG66" s="183"/>
      <c r="AH66" s="182" t="s">
        <v>186</v>
      </c>
      <c r="AI66" s="113">
        <f t="shared" si="4"/>
        <v>0</v>
      </c>
      <c r="AJ66" s="266"/>
      <c r="AK66" s="46" t="str">
        <f>IFERROR(IF(AI66=0,DATOS!$C$28,IFERROR(IF(Y66=DATOS!$G$16,DATOS!$C$28,IF(AK65=DATOS!$C$28,AK64-(AK64*AI66),IF(AK64=DATOS!$C$28,AK65-(AK65*AI66),IF(AND(AK65=DATOS!$C$28,AK64=DATOS!$C$28),P64-(P64*AI66),AK65-(AK65*AI66))))),"")),"")</f>
        <v>NA</v>
      </c>
      <c r="AL66" s="268"/>
      <c r="AM66" s="266"/>
      <c r="AN66" s="46" t="str">
        <f>IFERROR(IF(Y66=DATOS!$G$15,DATOS!$C$28,IF(AND(AN65=DATOS!$C$28,AN64=DATOS!$C$28),S64-(S64*AI66),IF(AN64=DATOS!$C$28,AN65-(AN65*AI66),IF(AN65=DATOS!$C$28,AN64-(AN64*AI66),(AN65-(AN65*AI66)))))),"")</f>
        <v/>
      </c>
      <c r="AO66" s="268"/>
      <c r="AP66" s="270"/>
      <c r="AQ66" s="272"/>
      <c r="AR66" s="235"/>
      <c r="AS66" s="235"/>
      <c r="AT66" s="235"/>
      <c r="AU66" s="235"/>
      <c r="AV66" s="238"/>
      <c r="AW66" s="239"/>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row>
    <row r="67" spans="1:78" s="184" customFormat="1" ht="164.25" hidden="1" customHeight="1" x14ac:dyDescent="0.25">
      <c r="A67" s="173"/>
      <c r="B67" s="173"/>
      <c r="C67" s="173"/>
      <c r="D67" s="173"/>
      <c r="E67" s="273">
        <v>19</v>
      </c>
      <c r="F67" s="246" t="s">
        <v>184</v>
      </c>
      <c r="G67" s="248"/>
      <c r="H67" s="248"/>
      <c r="I67" s="246"/>
      <c r="J67" s="248"/>
      <c r="K67" s="248"/>
      <c r="L67" s="252" t="str">
        <f t="shared" ref="L67" si="20">IF(I67="", "", CONCATENATE("Posibilidad de ", LOWER(I67)," por ", LOWER(J67)," debido a ", LOWER(K67)))</f>
        <v/>
      </c>
      <c r="M67" s="246" t="s">
        <v>183</v>
      </c>
      <c r="N67" s="255" t="s">
        <v>182</v>
      </c>
      <c r="O67" s="257" t="str">
        <f>IFERROR(VLOOKUP(P67,DATOS!$I$24:$J$31,2),"")</f>
        <v/>
      </c>
      <c r="P67" s="259" t="str">
        <f>IFERROR(VLOOKUP(N67,DATOS!$H$24:$I$31,2,0),"")</f>
        <v/>
      </c>
      <c r="Q67" s="259" t="s">
        <v>185</v>
      </c>
      <c r="R67" s="261" t="str">
        <f>IFERROR(VLOOKUP(S67,DATOS!$I$35:$J$39,2),"")</f>
        <v/>
      </c>
      <c r="S67" s="259" t="str">
        <f>IFERROR(IF(Q67=DATOS!$H$35,20%,IF(Q67=DATOS!$H$36,40%,IF(OR(Q67=DATOS!$H$37,),60%,IF(OR(Q67=DATOS!$H$38,),80%,IF(OR(Q67=DATOS!$H$39),100%," "))))),"")</f>
        <v xml:space="preserve"> </v>
      </c>
      <c r="T67" s="263" t="str">
        <f>IFERROR(DATOS!D119,"")</f>
        <v/>
      </c>
      <c r="U67" s="174" t="s">
        <v>88</v>
      </c>
      <c r="V67" s="175"/>
      <c r="W67" s="176" t="s">
        <v>186</v>
      </c>
      <c r="X67" s="177">
        <f>IFERROR(VLOOKUP(W67,DATOS!$E$13:$F$28,2,0),"")</f>
        <v>0</v>
      </c>
      <c r="Y67" s="178" t="str">
        <f>IFERROR(VLOOKUP(W67,DATOS!$E$14:$G$16,3,0),"")</f>
        <v/>
      </c>
      <c r="Z67" s="176" t="s">
        <v>187</v>
      </c>
      <c r="AA67" s="179">
        <f>IFERROR(VLOOKUP(Z67,DATOS!$E$13:$F$28,2,0),"")</f>
        <v>0</v>
      </c>
      <c r="AB67" s="180" t="s">
        <v>186</v>
      </c>
      <c r="AC67" s="181"/>
      <c r="AD67" s="182" t="s">
        <v>186</v>
      </c>
      <c r="AE67" s="183"/>
      <c r="AF67" s="182" t="s">
        <v>186</v>
      </c>
      <c r="AG67" s="183"/>
      <c r="AH67" s="182" t="s">
        <v>186</v>
      </c>
      <c r="AI67" s="113">
        <f t="shared" si="4"/>
        <v>0</v>
      </c>
      <c r="AJ67" s="265" t="str">
        <f>IFERROR(VLOOKUP(AL67,DATOS!$B$34:$C$38,2,TRUE),"")</f>
        <v/>
      </c>
      <c r="AK67" s="46" t="str">
        <f>IFERROR(IF(Y67=DATOS!$G$16,DATOS!$C$28,P67-(P67*AI67)),"")</f>
        <v/>
      </c>
      <c r="AL67" s="267">
        <f>IFERROR(MIN(AK67:AK69),"")</f>
        <v>0</v>
      </c>
      <c r="AM67" s="265" t="str">
        <f>IFERROR(VLOOKUP(AO67,DATOS!$E$34:$F$38,2,TRUE),"")</f>
        <v/>
      </c>
      <c r="AN67" s="46" t="str">
        <f>IFERROR(IF(Y67=DATOS!$G$15,DATOS!$C$28,S67-(S67*AI67)),"")</f>
        <v/>
      </c>
      <c r="AO67" s="267">
        <f>IFERROR(IF(AND(AN67=DATOS!$C$28,AN68=DATOS!$C$28,AN69=DATOS!$C$28),S67,MIN(AN67:AN69)),"")</f>
        <v>0</v>
      </c>
      <c r="AP67" s="269" t="str">
        <f>IFERROR(DATOS!X119,"")</f>
        <v/>
      </c>
      <c r="AQ67" s="271" t="str">
        <f>IFERROR(IF(AP67=" "," ",IF(OR(AP67="Bajo",AP67="Moderado"),"Aceptar","Reducir (compartir o mitigar)")),"")</f>
        <v>Reducir (compartir o mitigar)</v>
      </c>
      <c r="AR67" s="233"/>
      <c r="AS67" s="233"/>
      <c r="AT67" s="233"/>
      <c r="AU67" s="233"/>
      <c r="AV67" s="236" t="s">
        <v>290</v>
      </c>
      <c r="AW67" s="239"/>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row>
    <row r="68" spans="1:78" s="184" customFormat="1" ht="148.5" hidden="1" customHeight="1" x14ac:dyDescent="0.25">
      <c r="A68" s="173"/>
      <c r="B68" s="173"/>
      <c r="C68" s="173"/>
      <c r="D68" s="173"/>
      <c r="E68" s="273"/>
      <c r="F68" s="247"/>
      <c r="G68" s="249"/>
      <c r="H68" s="249"/>
      <c r="I68" s="247"/>
      <c r="J68" s="249"/>
      <c r="K68" s="249"/>
      <c r="L68" s="253"/>
      <c r="M68" s="247"/>
      <c r="N68" s="256"/>
      <c r="O68" s="258"/>
      <c r="P68" s="260"/>
      <c r="Q68" s="260"/>
      <c r="R68" s="262"/>
      <c r="S68" s="260"/>
      <c r="T68" s="264"/>
      <c r="U68" s="174" t="s">
        <v>89</v>
      </c>
      <c r="V68" s="175"/>
      <c r="W68" s="176" t="s">
        <v>186</v>
      </c>
      <c r="X68" s="177">
        <f>IFERROR(VLOOKUP(W68,DATOS!$E$13:$F$28,2,0),"")</f>
        <v>0</v>
      </c>
      <c r="Y68" s="178" t="str">
        <f>IFERROR(VLOOKUP(W68,DATOS!$E$14:$G$16,3,0),"")</f>
        <v/>
      </c>
      <c r="Z68" s="176" t="s">
        <v>187</v>
      </c>
      <c r="AA68" s="179">
        <f>IFERROR(VLOOKUP(Z68,DATOS!$E$13:$F$28,2,0),"")</f>
        <v>0</v>
      </c>
      <c r="AB68" s="180" t="s">
        <v>186</v>
      </c>
      <c r="AC68" s="181"/>
      <c r="AD68" s="182" t="s">
        <v>186</v>
      </c>
      <c r="AE68" s="183"/>
      <c r="AF68" s="182" t="s">
        <v>186</v>
      </c>
      <c r="AG68" s="183"/>
      <c r="AH68" s="182" t="s">
        <v>186</v>
      </c>
      <c r="AI68" s="113">
        <f t="shared" si="4"/>
        <v>0</v>
      </c>
      <c r="AJ68" s="266"/>
      <c r="AK68" s="46" t="str">
        <f>IFERROR(IF(Y68=DATOS!$G$16,DATOS!$C$28,IF(AK67=DATOS!$C$28,P67-(P67*AI68),AK67-(AK67*AI68))),"")</f>
        <v/>
      </c>
      <c r="AL68" s="268"/>
      <c r="AM68" s="266"/>
      <c r="AN68" s="46" t="str">
        <f>IFERROR(IF(Y68=DATOS!$G$15,DATOS!$C$28,IF(AN67=DATOS!$C$28,S67-(S67*AI68),AN67-(AN67*AI68))),"")</f>
        <v/>
      </c>
      <c r="AO68" s="268"/>
      <c r="AP68" s="270"/>
      <c r="AQ68" s="272"/>
      <c r="AR68" s="234"/>
      <c r="AS68" s="234"/>
      <c r="AT68" s="234"/>
      <c r="AU68" s="234"/>
      <c r="AV68" s="237"/>
      <c r="AW68" s="239"/>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row>
    <row r="69" spans="1:78" s="184" customFormat="1" ht="120" hidden="1" customHeight="1" x14ac:dyDescent="0.25">
      <c r="A69" s="173"/>
      <c r="B69" s="173"/>
      <c r="C69" s="173"/>
      <c r="D69" s="173"/>
      <c r="E69" s="273"/>
      <c r="F69" s="247"/>
      <c r="G69" s="250"/>
      <c r="H69" s="249"/>
      <c r="I69" s="251"/>
      <c r="J69" s="249"/>
      <c r="K69" s="249"/>
      <c r="L69" s="254"/>
      <c r="M69" s="251"/>
      <c r="N69" s="256"/>
      <c r="O69" s="258"/>
      <c r="P69" s="260"/>
      <c r="Q69" s="260"/>
      <c r="R69" s="262"/>
      <c r="S69" s="260"/>
      <c r="T69" s="264"/>
      <c r="U69" s="174" t="s">
        <v>90</v>
      </c>
      <c r="V69" s="175"/>
      <c r="W69" s="176" t="s">
        <v>186</v>
      </c>
      <c r="X69" s="177">
        <f>IFERROR(VLOOKUP(W69,DATOS!$E$13:$F$28,2,0),"")</f>
        <v>0</v>
      </c>
      <c r="Y69" s="178" t="str">
        <f>IFERROR(VLOOKUP(W69,DATOS!$E$14:$G$16,3,0),"")</f>
        <v/>
      </c>
      <c r="Z69" s="176" t="s">
        <v>187</v>
      </c>
      <c r="AA69" s="179">
        <f>IFERROR(VLOOKUP(Z69,DATOS!$E$13:$F$28,2,0),"")</f>
        <v>0</v>
      </c>
      <c r="AB69" s="180" t="s">
        <v>186</v>
      </c>
      <c r="AC69" s="181"/>
      <c r="AD69" s="182" t="s">
        <v>186</v>
      </c>
      <c r="AE69" s="183"/>
      <c r="AF69" s="182" t="s">
        <v>186</v>
      </c>
      <c r="AG69" s="183"/>
      <c r="AH69" s="182" t="s">
        <v>186</v>
      </c>
      <c r="AI69" s="113">
        <f t="shared" si="4"/>
        <v>0</v>
      </c>
      <c r="AJ69" s="266"/>
      <c r="AK69" s="46" t="str">
        <f>IFERROR(IF(AI69=0,DATOS!$C$28,IFERROR(IF(Y69=DATOS!$G$16,DATOS!$C$28,IF(AK68=DATOS!$C$28,AK67-(AK67*AI69),IF(AK67=DATOS!$C$28,AK68-(AK68*AI69),IF(AND(AK68=DATOS!$C$28,AK67=DATOS!$C$28),P67-(P67*AI69),AK68-(AK68*AI69))))),"")),"")</f>
        <v>NA</v>
      </c>
      <c r="AL69" s="268"/>
      <c r="AM69" s="266"/>
      <c r="AN69" s="46" t="str">
        <f>IFERROR(IF(Y69=DATOS!$G$15,DATOS!$C$28,IF(AND(AN68=DATOS!$C$28,AN67=DATOS!$C$28),S67-(S67*AI69),IF(AN67=DATOS!$C$28,AN68-(AN68*AI69),IF(AN68=DATOS!$C$28,AN67-(AN67*AI69),(AN68-(AN68*AI69)))))),"")</f>
        <v/>
      </c>
      <c r="AO69" s="268"/>
      <c r="AP69" s="270"/>
      <c r="AQ69" s="272"/>
      <c r="AR69" s="235"/>
      <c r="AS69" s="235"/>
      <c r="AT69" s="235"/>
      <c r="AU69" s="235"/>
      <c r="AV69" s="238"/>
      <c r="AW69" s="239"/>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row>
    <row r="70" spans="1:78" s="184" customFormat="1" ht="156.75" hidden="1" customHeight="1" x14ac:dyDescent="0.25">
      <c r="A70" s="173"/>
      <c r="B70" s="173"/>
      <c r="C70" s="173"/>
      <c r="D70" s="173"/>
      <c r="E70" s="273">
        <v>20</v>
      </c>
      <c r="F70" s="246" t="s">
        <v>184</v>
      </c>
      <c r="G70" s="248"/>
      <c r="H70" s="248"/>
      <c r="I70" s="246"/>
      <c r="J70" s="248"/>
      <c r="K70" s="248"/>
      <c r="L70" s="252" t="str">
        <f t="shared" ref="L70" si="21">IF(I70="", "", CONCATENATE("Posibilidad de ", LOWER(I70)," por ", LOWER(J70)," debido a ", LOWER(K70)))</f>
        <v/>
      </c>
      <c r="M70" s="246" t="s">
        <v>183</v>
      </c>
      <c r="N70" s="255" t="s">
        <v>182</v>
      </c>
      <c r="O70" s="257" t="str">
        <f>IFERROR(VLOOKUP(P70,DATOS!$I$24:$J$31,2),"")</f>
        <v/>
      </c>
      <c r="P70" s="259" t="str">
        <f>IFERROR(VLOOKUP(N70,DATOS!$H$24:$I$31,2,0),"")</f>
        <v/>
      </c>
      <c r="Q70" s="259" t="s">
        <v>185</v>
      </c>
      <c r="R70" s="261" t="str">
        <f>IFERROR(VLOOKUP(S70,DATOS!$I$35:$J$39,2),"")</f>
        <v/>
      </c>
      <c r="S70" s="259" t="str">
        <f>IFERROR(IF(Q70=DATOS!$H$35,20%,IF(Q70=DATOS!$H$36,40%,IF(OR(Q70=DATOS!$H$37,),60%,IF(OR(Q70=DATOS!$H$38,),80%,IF(OR(Q70=DATOS!$H$39),100%," "))))),"")</f>
        <v xml:space="preserve"> </v>
      </c>
      <c r="T70" s="263" t="str">
        <f>IFERROR(DATOS!D122,"")</f>
        <v/>
      </c>
      <c r="U70" s="174" t="s">
        <v>88</v>
      </c>
      <c r="V70" s="175"/>
      <c r="W70" s="176" t="s">
        <v>186</v>
      </c>
      <c r="X70" s="177">
        <f>IFERROR(VLOOKUP(W70,DATOS!$E$13:$F$28,2,0),"")</f>
        <v>0</v>
      </c>
      <c r="Y70" s="178" t="str">
        <f>IFERROR(VLOOKUP(W70,DATOS!$E$14:$G$16,3,0),"")</f>
        <v/>
      </c>
      <c r="Z70" s="176" t="s">
        <v>187</v>
      </c>
      <c r="AA70" s="179">
        <f>IFERROR(VLOOKUP(Z70,DATOS!$E$13:$F$28,2,0),"")</f>
        <v>0</v>
      </c>
      <c r="AB70" s="180" t="s">
        <v>186</v>
      </c>
      <c r="AC70" s="181"/>
      <c r="AD70" s="182" t="s">
        <v>186</v>
      </c>
      <c r="AE70" s="183"/>
      <c r="AF70" s="182" t="s">
        <v>186</v>
      </c>
      <c r="AG70" s="183"/>
      <c r="AH70" s="182" t="s">
        <v>186</v>
      </c>
      <c r="AI70" s="113">
        <f t="shared" si="4"/>
        <v>0</v>
      </c>
      <c r="AJ70" s="265" t="str">
        <f>IFERROR(VLOOKUP(AL70,DATOS!$B$34:$C$38,2,TRUE),"")</f>
        <v/>
      </c>
      <c r="AK70" s="46" t="str">
        <f>IFERROR(IF(Y70=DATOS!$G$16,DATOS!$C$28,P70-(P70*AI70)),"")</f>
        <v/>
      </c>
      <c r="AL70" s="267">
        <f>IFERROR(MIN(AK70:AK72),"")</f>
        <v>0</v>
      </c>
      <c r="AM70" s="265" t="str">
        <f>IFERROR(VLOOKUP(AO70,DATOS!$E$34:$F$38,2,TRUE),"")</f>
        <v/>
      </c>
      <c r="AN70" s="46" t="str">
        <f>IFERROR(IF(Y70=DATOS!$G$15,DATOS!$C$28,S70-(S70*AI70)),"")</f>
        <v/>
      </c>
      <c r="AO70" s="267">
        <f>IFERROR(IF(AND(AN70=DATOS!$C$28,AN71=DATOS!$C$28,AN72=DATOS!$C$28),S70,MIN(AN70:AN72)),"")</f>
        <v>0</v>
      </c>
      <c r="AP70" s="269" t="str">
        <f>IFERROR(DATOS!X122,"")</f>
        <v/>
      </c>
      <c r="AQ70" s="271" t="str">
        <f>IFERROR(IF(AP70=" "," ",IF(OR(AP70="Bajo",AP70="Moderado"),"Aceptar","Reducir (compartir o mitigar)")),"")</f>
        <v>Reducir (compartir o mitigar)</v>
      </c>
      <c r="AR70" s="233"/>
      <c r="AS70" s="233"/>
      <c r="AT70" s="233"/>
      <c r="AU70" s="233"/>
      <c r="AV70" s="236" t="s">
        <v>290</v>
      </c>
      <c r="AW70" s="239"/>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row>
    <row r="71" spans="1:78" s="184" customFormat="1" ht="120" hidden="1" customHeight="1" x14ac:dyDescent="0.25">
      <c r="A71" s="173"/>
      <c r="B71" s="173"/>
      <c r="C71" s="173"/>
      <c r="D71" s="173"/>
      <c r="E71" s="273"/>
      <c r="F71" s="247"/>
      <c r="G71" s="249"/>
      <c r="H71" s="249"/>
      <c r="I71" s="247"/>
      <c r="J71" s="249"/>
      <c r="K71" s="249"/>
      <c r="L71" s="253"/>
      <c r="M71" s="247"/>
      <c r="N71" s="256"/>
      <c r="O71" s="258"/>
      <c r="P71" s="260"/>
      <c r="Q71" s="260"/>
      <c r="R71" s="262"/>
      <c r="S71" s="260"/>
      <c r="T71" s="264"/>
      <c r="U71" s="174" t="s">
        <v>89</v>
      </c>
      <c r="V71" s="175"/>
      <c r="W71" s="176" t="s">
        <v>186</v>
      </c>
      <c r="X71" s="177">
        <f>IFERROR(VLOOKUP(W71,DATOS!$E$13:$F$28,2,0),"")</f>
        <v>0</v>
      </c>
      <c r="Y71" s="178" t="str">
        <f>IFERROR(VLOOKUP(W71,DATOS!$E$14:$G$16,3,0),"")</f>
        <v/>
      </c>
      <c r="Z71" s="176" t="s">
        <v>187</v>
      </c>
      <c r="AA71" s="179">
        <f>IFERROR(VLOOKUP(Z71,DATOS!$E$13:$F$28,2,0),"")</f>
        <v>0</v>
      </c>
      <c r="AB71" s="180" t="s">
        <v>186</v>
      </c>
      <c r="AC71" s="181"/>
      <c r="AD71" s="182" t="s">
        <v>186</v>
      </c>
      <c r="AE71" s="183"/>
      <c r="AF71" s="182" t="s">
        <v>186</v>
      </c>
      <c r="AG71" s="183"/>
      <c r="AH71" s="182" t="s">
        <v>186</v>
      </c>
      <c r="AI71" s="113">
        <f t="shared" si="4"/>
        <v>0</v>
      </c>
      <c r="AJ71" s="266"/>
      <c r="AK71" s="46" t="str">
        <f>IFERROR(IF(Y71=DATOS!$G$16,DATOS!$C$28,IF(AK70=DATOS!$C$28,P70-(P70*AI71),AK70-(AK70*AI71))),"")</f>
        <v/>
      </c>
      <c r="AL71" s="268"/>
      <c r="AM71" s="266"/>
      <c r="AN71" s="46" t="str">
        <f>IFERROR(IF(Y71=DATOS!$G$15,DATOS!$C$28,IF(AN70=DATOS!$C$28,S70-(S70*AI71),AN70-(AN70*AI71))),"")</f>
        <v/>
      </c>
      <c r="AO71" s="268"/>
      <c r="AP71" s="270"/>
      <c r="AQ71" s="272"/>
      <c r="AR71" s="234"/>
      <c r="AS71" s="234"/>
      <c r="AT71" s="234"/>
      <c r="AU71" s="234"/>
      <c r="AV71" s="237"/>
      <c r="AW71" s="239"/>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row>
    <row r="72" spans="1:78" s="184" customFormat="1" ht="120" hidden="1" customHeight="1" x14ac:dyDescent="0.25">
      <c r="A72" s="173"/>
      <c r="B72" s="173"/>
      <c r="C72" s="173"/>
      <c r="D72" s="173"/>
      <c r="E72" s="273"/>
      <c r="F72" s="247"/>
      <c r="G72" s="250"/>
      <c r="H72" s="249"/>
      <c r="I72" s="251"/>
      <c r="J72" s="249"/>
      <c r="K72" s="249"/>
      <c r="L72" s="254"/>
      <c r="M72" s="251"/>
      <c r="N72" s="256"/>
      <c r="O72" s="258"/>
      <c r="P72" s="260"/>
      <c r="Q72" s="260"/>
      <c r="R72" s="262"/>
      <c r="S72" s="260"/>
      <c r="T72" s="264"/>
      <c r="U72" s="174" t="s">
        <v>90</v>
      </c>
      <c r="V72" s="175"/>
      <c r="W72" s="176" t="s">
        <v>186</v>
      </c>
      <c r="X72" s="177">
        <f>IFERROR(VLOOKUP(W72,DATOS!$E$13:$F$28,2,0),"")</f>
        <v>0</v>
      </c>
      <c r="Y72" s="178" t="str">
        <f>IFERROR(VLOOKUP(W72,DATOS!$E$14:$G$16,3,0),"")</f>
        <v/>
      </c>
      <c r="Z72" s="176" t="s">
        <v>187</v>
      </c>
      <c r="AA72" s="179">
        <f>IFERROR(VLOOKUP(Z72,DATOS!$E$13:$F$28,2,0),"")</f>
        <v>0</v>
      </c>
      <c r="AB72" s="180" t="s">
        <v>186</v>
      </c>
      <c r="AC72" s="181"/>
      <c r="AD72" s="182" t="s">
        <v>186</v>
      </c>
      <c r="AE72" s="183"/>
      <c r="AF72" s="182" t="s">
        <v>186</v>
      </c>
      <c r="AG72" s="183"/>
      <c r="AH72" s="182" t="s">
        <v>186</v>
      </c>
      <c r="AI72" s="113">
        <f t="shared" si="4"/>
        <v>0</v>
      </c>
      <c r="AJ72" s="266"/>
      <c r="AK72" s="46" t="str">
        <f>IFERROR(IF(AI72=0,DATOS!$C$28,IFERROR(IF(Y72=DATOS!$G$16,DATOS!$C$28,IF(AK71=DATOS!$C$28,AK70-(AK70*AI72),IF(AK70=DATOS!$C$28,AK71-(AK71*AI72),IF(AND(AK71=DATOS!$C$28,AK70=DATOS!$C$28),P70-(P70*AI72),AK71-(AK71*AI72))))),"")),"")</f>
        <v>NA</v>
      </c>
      <c r="AL72" s="268"/>
      <c r="AM72" s="266"/>
      <c r="AN72" s="46" t="str">
        <f>IFERROR(IF(Y72=DATOS!$G$15,DATOS!$C$28,IF(AND(AN71=DATOS!$C$28,AN70=DATOS!$C$28),S70-(S70*AI72),IF(AN70=DATOS!$C$28,AN71-(AN71*AI72),IF(AN71=DATOS!$C$28,AN70-(AN70*AI72),(AN71-(AN71*AI72)))))),"")</f>
        <v/>
      </c>
      <c r="AO72" s="268"/>
      <c r="AP72" s="270"/>
      <c r="AQ72" s="272"/>
      <c r="AR72" s="235"/>
      <c r="AS72" s="235"/>
      <c r="AT72" s="235"/>
      <c r="AU72" s="235"/>
      <c r="AV72" s="238"/>
      <c r="AW72" s="239"/>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row>
    <row r="73" spans="1:78" s="184" customFormat="1" ht="120" hidden="1" customHeight="1" x14ac:dyDescent="0.25">
      <c r="A73" s="173"/>
      <c r="B73" s="173"/>
      <c r="C73" s="173"/>
      <c r="D73" s="173"/>
      <c r="E73" s="273">
        <v>21</v>
      </c>
      <c r="F73" s="246" t="s">
        <v>184</v>
      </c>
      <c r="G73" s="248"/>
      <c r="H73" s="248"/>
      <c r="I73" s="246"/>
      <c r="J73" s="248"/>
      <c r="K73" s="248"/>
      <c r="L73" s="252" t="str">
        <f t="shared" ref="L73" si="22">IF(I73="", "", CONCATENATE("Posibilidad de ", LOWER(I73)," por ", LOWER(J73)," debido a ", LOWER(K73)))</f>
        <v/>
      </c>
      <c r="M73" s="246" t="s">
        <v>183</v>
      </c>
      <c r="N73" s="255" t="s">
        <v>182</v>
      </c>
      <c r="O73" s="257" t="str">
        <f>IFERROR(VLOOKUP(P73,DATOS!$I$24:$J$31,2),"")</f>
        <v/>
      </c>
      <c r="P73" s="259" t="str">
        <f>IFERROR(VLOOKUP(N73,DATOS!$H$24:$I$31,2,0),"")</f>
        <v/>
      </c>
      <c r="Q73" s="259" t="s">
        <v>185</v>
      </c>
      <c r="R73" s="261" t="str">
        <f>IFERROR(VLOOKUP(S73,DATOS!$I$35:$J$39,2),"")</f>
        <v/>
      </c>
      <c r="S73" s="259" t="str">
        <f>IFERROR(IF(Q73=DATOS!$H$35,20%,IF(Q73=DATOS!$H$36,40%,IF(OR(Q73=DATOS!$H$37,),60%,IF(OR(Q73=DATOS!$H$38,),80%,IF(OR(Q73=DATOS!$H$39),100%," "))))),"")</f>
        <v xml:space="preserve"> </v>
      </c>
      <c r="T73" s="263" t="str">
        <f>IFERROR(DATOS!D125,"")</f>
        <v/>
      </c>
      <c r="U73" s="174" t="s">
        <v>88</v>
      </c>
      <c r="V73" s="175"/>
      <c r="W73" s="176" t="s">
        <v>186</v>
      </c>
      <c r="X73" s="177">
        <f>IFERROR(VLOOKUP(W73,DATOS!$E$13:$F$28,2,0),"")</f>
        <v>0</v>
      </c>
      <c r="Y73" s="178" t="str">
        <f>IFERROR(VLOOKUP(W73,DATOS!$E$14:$G$16,3,0),"")</f>
        <v/>
      </c>
      <c r="Z73" s="176" t="s">
        <v>187</v>
      </c>
      <c r="AA73" s="179">
        <f>IFERROR(VLOOKUP(Z73,DATOS!$E$13:$F$28,2,0),"")</f>
        <v>0</v>
      </c>
      <c r="AB73" s="180" t="s">
        <v>186</v>
      </c>
      <c r="AC73" s="181"/>
      <c r="AD73" s="182" t="s">
        <v>186</v>
      </c>
      <c r="AE73" s="183"/>
      <c r="AF73" s="182" t="s">
        <v>186</v>
      </c>
      <c r="AG73" s="183"/>
      <c r="AH73" s="182" t="s">
        <v>186</v>
      </c>
      <c r="AI73" s="113">
        <f t="shared" ref="AI73:AI96" si="23">SUM(X73,AA73)</f>
        <v>0</v>
      </c>
      <c r="AJ73" s="265" t="str">
        <f>IFERROR(VLOOKUP(AL73,DATOS!$B$34:$C$38,2,TRUE),"")</f>
        <v/>
      </c>
      <c r="AK73" s="46" t="str">
        <f>IFERROR(IF(Y73=DATOS!$G$16,DATOS!$C$28,P73-(P73*AI73)),"")</f>
        <v/>
      </c>
      <c r="AL73" s="267">
        <f>IFERROR(MIN(AK73:AK75),"")</f>
        <v>0</v>
      </c>
      <c r="AM73" s="265" t="str">
        <f>IFERROR(VLOOKUP(AO73,DATOS!$E$34:$F$38,2,TRUE),"")</f>
        <v/>
      </c>
      <c r="AN73" s="46" t="str">
        <f>IFERROR(IF(Y73=DATOS!$G$15,DATOS!$C$28,S73-(S73*AI73)),"")</f>
        <v/>
      </c>
      <c r="AO73" s="267">
        <f>IFERROR(IF(AND(AN73=DATOS!$C$28,AN74=DATOS!$C$28,AN75=DATOS!$C$28),S73,MIN(AN73:AN75)),"")</f>
        <v>0</v>
      </c>
      <c r="AP73" s="269" t="str">
        <f>IFERROR(DATOS!X125,"")</f>
        <v/>
      </c>
      <c r="AQ73" s="271" t="str">
        <f>IFERROR(IF(AP73=" "," ",IF(OR(AP73="Bajo",AP73="Moderado"),"Aceptar","Reducir (compartir o mitigar)")),"")</f>
        <v>Reducir (compartir o mitigar)</v>
      </c>
      <c r="AR73" s="233"/>
      <c r="AS73" s="233"/>
      <c r="AT73" s="233"/>
      <c r="AU73" s="233"/>
      <c r="AV73" s="236" t="s">
        <v>290</v>
      </c>
      <c r="AW73" s="239"/>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row>
    <row r="74" spans="1:78" s="184" customFormat="1" ht="120" hidden="1" customHeight="1" x14ac:dyDescent="0.25">
      <c r="A74" s="173"/>
      <c r="B74" s="173"/>
      <c r="C74" s="173"/>
      <c r="D74" s="173"/>
      <c r="E74" s="273"/>
      <c r="F74" s="247"/>
      <c r="G74" s="249"/>
      <c r="H74" s="249"/>
      <c r="I74" s="247"/>
      <c r="J74" s="249"/>
      <c r="K74" s="249"/>
      <c r="L74" s="253"/>
      <c r="M74" s="247"/>
      <c r="N74" s="256"/>
      <c r="O74" s="258"/>
      <c r="P74" s="260"/>
      <c r="Q74" s="260"/>
      <c r="R74" s="262"/>
      <c r="S74" s="260"/>
      <c r="T74" s="264"/>
      <c r="U74" s="174" t="s">
        <v>89</v>
      </c>
      <c r="V74" s="175"/>
      <c r="W74" s="176" t="s">
        <v>186</v>
      </c>
      <c r="X74" s="177">
        <f>IFERROR(VLOOKUP(W74,DATOS!$E$13:$F$28,2,0),"")</f>
        <v>0</v>
      </c>
      <c r="Y74" s="178" t="str">
        <f>IFERROR(VLOOKUP(W74,DATOS!$E$14:$G$16,3,0),"")</f>
        <v/>
      </c>
      <c r="Z74" s="176" t="s">
        <v>187</v>
      </c>
      <c r="AA74" s="179">
        <f>IFERROR(VLOOKUP(Z74,DATOS!$E$13:$F$28,2,0),"")</f>
        <v>0</v>
      </c>
      <c r="AB74" s="180" t="s">
        <v>186</v>
      </c>
      <c r="AC74" s="181"/>
      <c r="AD74" s="182" t="s">
        <v>186</v>
      </c>
      <c r="AE74" s="183"/>
      <c r="AF74" s="182" t="s">
        <v>186</v>
      </c>
      <c r="AG74" s="183"/>
      <c r="AH74" s="182" t="s">
        <v>186</v>
      </c>
      <c r="AI74" s="113">
        <f t="shared" si="23"/>
        <v>0</v>
      </c>
      <c r="AJ74" s="266"/>
      <c r="AK74" s="46" t="str">
        <f>IFERROR(IF(Y74=DATOS!$G$16,DATOS!$C$28,IF(AK73=DATOS!$C$28,P73-(P73*AI74),AK73-(AK73*AI74))),"")</f>
        <v/>
      </c>
      <c r="AL74" s="268"/>
      <c r="AM74" s="266"/>
      <c r="AN74" s="46" t="str">
        <f>IFERROR(IF(Y74=DATOS!$G$15,DATOS!$C$28,IF(AN73=DATOS!$C$28,S73-(S73*AI74),AN73-(AN73*AI74))),"")</f>
        <v/>
      </c>
      <c r="AO74" s="268"/>
      <c r="AP74" s="270"/>
      <c r="AQ74" s="272"/>
      <c r="AR74" s="234"/>
      <c r="AS74" s="234"/>
      <c r="AT74" s="234"/>
      <c r="AU74" s="234"/>
      <c r="AV74" s="237"/>
      <c r="AW74" s="239"/>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row>
    <row r="75" spans="1:78" s="184" customFormat="1" ht="120" hidden="1" customHeight="1" x14ac:dyDescent="0.25">
      <c r="A75" s="173"/>
      <c r="B75" s="173"/>
      <c r="C75" s="173"/>
      <c r="D75" s="173"/>
      <c r="E75" s="273"/>
      <c r="F75" s="247"/>
      <c r="G75" s="250"/>
      <c r="H75" s="249"/>
      <c r="I75" s="251"/>
      <c r="J75" s="249"/>
      <c r="K75" s="249"/>
      <c r="L75" s="254"/>
      <c r="M75" s="251"/>
      <c r="N75" s="256"/>
      <c r="O75" s="258"/>
      <c r="P75" s="260"/>
      <c r="Q75" s="260"/>
      <c r="R75" s="262"/>
      <c r="S75" s="260"/>
      <c r="T75" s="264"/>
      <c r="U75" s="174" t="s">
        <v>90</v>
      </c>
      <c r="V75" s="175"/>
      <c r="W75" s="176" t="s">
        <v>186</v>
      </c>
      <c r="X75" s="177">
        <f>IFERROR(VLOOKUP(W75,DATOS!$E$13:$F$28,2,0),"")</f>
        <v>0</v>
      </c>
      <c r="Y75" s="178" t="str">
        <f>IFERROR(VLOOKUP(W75,DATOS!$E$14:$G$16,3,0),"")</f>
        <v/>
      </c>
      <c r="Z75" s="176" t="s">
        <v>187</v>
      </c>
      <c r="AA75" s="179">
        <f>IFERROR(VLOOKUP(Z75,DATOS!$E$13:$F$28,2,0),"")</f>
        <v>0</v>
      </c>
      <c r="AB75" s="180" t="s">
        <v>186</v>
      </c>
      <c r="AC75" s="181"/>
      <c r="AD75" s="182" t="s">
        <v>186</v>
      </c>
      <c r="AE75" s="183"/>
      <c r="AF75" s="182" t="s">
        <v>186</v>
      </c>
      <c r="AG75" s="183"/>
      <c r="AH75" s="182" t="s">
        <v>186</v>
      </c>
      <c r="AI75" s="113">
        <f t="shared" si="23"/>
        <v>0</v>
      </c>
      <c r="AJ75" s="266"/>
      <c r="AK75" s="46" t="str">
        <f>IFERROR(IF(AI75=0,DATOS!$C$28,IFERROR(IF(Y75=DATOS!$G$16,DATOS!$C$28,IF(AK74=DATOS!$C$28,AK73-(AK73*AI75),IF(AK73=DATOS!$C$28,AK74-(AK74*AI75),IF(AND(AK74=DATOS!$C$28,AK73=DATOS!$C$28),P73-(P73*AI75),AK74-(AK74*AI75))))),"")),"")</f>
        <v>NA</v>
      </c>
      <c r="AL75" s="268"/>
      <c r="AM75" s="266"/>
      <c r="AN75" s="46" t="str">
        <f>IFERROR(IF(Y75=DATOS!$G$15,DATOS!$C$28,IF(AND(AN74=DATOS!$C$28,AN73=DATOS!$C$28),S73-(S73*AI75),IF(AN73=DATOS!$C$28,AN74-(AN74*AI75),IF(AN74=DATOS!$C$28,AN73-(AN73*AI75),(AN74-(AN74*AI75)))))),"")</f>
        <v/>
      </c>
      <c r="AO75" s="268"/>
      <c r="AP75" s="270"/>
      <c r="AQ75" s="272"/>
      <c r="AR75" s="235"/>
      <c r="AS75" s="235"/>
      <c r="AT75" s="235"/>
      <c r="AU75" s="235"/>
      <c r="AV75" s="238"/>
      <c r="AW75" s="239"/>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row>
    <row r="76" spans="1:78" s="184" customFormat="1" ht="120" hidden="1" customHeight="1" x14ac:dyDescent="0.25">
      <c r="A76" s="173"/>
      <c r="B76" s="173"/>
      <c r="C76" s="173"/>
      <c r="D76" s="173"/>
      <c r="E76" s="273">
        <v>22</v>
      </c>
      <c r="F76" s="246" t="s">
        <v>184</v>
      </c>
      <c r="G76" s="248"/>
      <c r="H76" s="248"/>
      <c r="I76" s="246"/>
      <c r="J76" s="248"/>
      <c r="K76" s="248"/>
      <c r="L76" s="252" t="str">
        <f t="shared" ref="L76" si="24">IF(I76="", "", CONCATENATE("Posibilidad de ", LOWER(I76)," por ", LOWER(J76)," debido a ", LOWER(K76)))</f>
        <v/>
      </c>
      <c r="M76" s="246" t="s">
        <v>183</v>
      </c>
      <c r="N76" s="255" t="s">
        <v>182</v>
      </c>
      <c r="O76" s="257" t="str">
        <f>IFERROR(VLOOKUP(P76,DATOS!$I$24:$J$31,2),"")</f>
        <v/>
      </c>
      <c r="P76" s="259" t="str">
        <f>IFERROR(VLOOKUP(N76,DATOS!$H$24:$I$31,2,0),"")</f>
        <v/>
      </c>
      <c r="Q76" s="259" t="s">
        <v>185</v>
      </c>
      <c r="R76" s="261" t="str">
        <f>IFERROR(VLOOKUP(S76,DATOS!$I$35:$J$39,2),"")</f>
        <v/>
      </c>
      <c r="S76" s="259" t="str">
        <f>IFERROR(IF(Q76=DATOS!$H$35,20%,IF(Q76=DATOS!$H$36,40%,IF(OR(Q76=DATOS!$H$37,),60%,IF(OR(Q76=DATOS!$H$38,),80%,IF(OR(Q76=DATOS!$H$39),100%," "))))),"")</f>
        <v xml:space="preserve"> </v>
      </c>
      <c r="T76" s="263" t="str">
        <f>IFERROR(DATOS!D128,"")</f>
        <v/>
      </c>
      <c r="U76" s="174" t="s">
        <v>88</v>
      </c>
      <c r="V76" s="175"/>
      <c r="W76" s="176" t="s">
        <v>186</v>
      </c>
      <c r="X76" s="177">
        <f>IFERROR(VLOOKUP(W76,DATOS!$E$13:$F$28,2,0),"")</f>
        <v>0</v>
      </c>
      <c r="Y76" s="178" t="str">
        <f>IFERROR(VLOOKUP(W76,DATOS!$E$14:$G$16,3,0),"")</f>
        <v/>
      </c>
      <c r="Z76" s="176" t="s">
        <v>187</v>
      </c>
      <c r="AA76" s="179">
        <f>IFERROR(VLOOKUP(Z76,DATOS!$E$13:$F$28,2,0),"")</f>
        <v>0</v>
      </c>
      <c r="AB76" s="180" t="s">
        <v>186</v>
      </c>
      <c r="AC76" s="181"/>
      <c r="AD76" s="182" t="s">
        <v>186</v>
      </c>
      <c r="AE76" s="183"/>
      <c r="AF76" s="182" t="s">
        <v>186</v>
      </c>
      <c r="AG76" s="183"/>
      <c r="AH76" s="182" t="s">
        <v>186</v>
      </c>
      <c r="AI76" s="113">
        <f t="shared" si="23"/>
        <v>0</v>
      </c>
      <c r="AJ76" s="265" t="str">
        <f>IFERROR(VLOOKUP(AL76,DATOS!$B$34:$C$38,2,TRUE),"")</f>
        <v/>
      </c>
      <c r="AK76" s="46" t="str">
        <f>IFERROR(IF(Y76=DATOS!$G$16,DATOS!$C$28,P76-(P76*AI76)),"")</f>
        <v/>
      </c>
      <c r="AL76" s="267">
        <f>IFERROR(MIN(AK76:AK78),"")</f>
        <v>0</v>
      </c>
      <c r="AM76" s="265" t="str">
        <f>IFERROR(VLOOKUP(AO76,DATOS!$E$34:$F$38,2,TRUE),"")</f>
        <v/>
      </c>
      <c r="AN76" s="46" t="str">
        <f>IFERROR(IF(Y76=DATOS!$G$15,DATOS!$C$28,S76-(S76*AI76)),"")</f>
        <v/>
      </c>
      <c r="AO76" s="267">
        <f>IFERROR(IF(AND(AN76=DATOS!$C$28,AN77=DATOS!$C$28,AN78=DATOS!$C$28),S76,MIN(AN76:AN78)),"")</f>
        <v>0</v>
      </c>
      <c r="AP76" s="269" t="str">
        <f>IFERROR(DATOS!X128,"")</f>
        <v/>
      </c>
      <c r="AQ76" s="271" t="str">
        <f>IFERROR(IF(AP76=" "," ",IF(OR(AP76="Bajo",AP76="Moderado"),"Aceptar","Reducir (compartir o mitigar)")),"")</f>
        <v>Reducir (compartir o mitigar)</v>
      </c>
      <c r="AR76" s="233"/>
      <c r="AS76" s="233"/>
      <c r="AT76" s="233"/>
      <c r="AU76" s="233"/>
      <c r="AV76" s="236" t="s">
        <v>290</v>
      </c>
      <c r="AW76" s="239"/>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row>
    <row r="77" spans="1:78" s="184" customFormat="1" ht="120" hidden="1" customHeight="1" x14ac:dyDescent="0.25">
      <c r="A77" s="173"/>
      <c r="B77" s="173"/>
      <c r="C77" s="173"/>
      <c r="D77" s="173"/>
      <c r="E77" s="273"/>
      <c r="F77" s="247"/>
      <c r="G77" s="249"/>
      <c r="H77" s="249"/>
      <c r="I77" s="247"/>
      <c r="J77" s="249"/>
      <c r="K77" s="249"/>
      <c r="L77" s="253"/>
      <c r="M77" s="247"/>
      <c r="N77" s="256"/>
      <c r="O77" s="258"/>
      <c r="P77" s="260"/>
      <c r="Q77" s="260"/>
      <c r="R77" s="262"/>
      <c r="S77" s="260"/>
      <c r="T77" s="264"/>
      <c r="U77" s="174" t="s">
        <v>89</v>
      </c>
      <c r="V77" s="175"/>
      <c r="W77" s="176" t="s">
        <v>186</v>
      </c>
      <c r="X77" s="177">
        <f>IFERROR(VLOOKUP(W77,DATOS!$E$13:$F$28,2,0),"")</f>
        <v>0</v>
      </c>
      <c r="Y77" s="178" t="str">
        <f>IFERROR(VLOOKUP(W77,DATOS!$E$14:$G$16,3,0),"")</f>
        <v/>
      </c>
      <c r="Z77" s="176" t="s">
        <v>187</v>
      </c>
      <c r="AA77" s="179">
        <f>IFERROR(VLOOKUP(Z77,DATOS!$E$13:$F$28,2,0),"")</f>
        <v>0</v>
      </c>
      <c r="AB77" s="180" t="s">
        <v>186</v>
      </c>
      <c r="AC77" s="181"/>
      <c r="AD77" s="182" t="s">
        <v>186</v>
      </c>
      <c r="AE77" s="183"/>
      <c r="AF77" s="182" t="s">
        <v>186</v>
      </c>
      <c r="AG77" s="183"/>
      <c r="AH77" s="182" t="s">
        <v>186</v>
      </c>
      <c r="AI77" s="113">
        <f t="shared" si="23"/>
        <v>0</v>
      </c>
      <c r="AJ77" s="266"/>
      <c r="AK77" s="46" t="str">
        <f>IFERROR(IF(Y77=DATOS!$G$16,DATOS!$C$28,IF(AK76=DATOS!$C$28,P76-(P76*AI77),AK76-(AK76*AI77))),"")</f>
        <v/>
      </c>
      <c r="AL77" s="268"/>
      <c r="AM77" s="266"/>
      <c r="AN77" s="46" t="str">
        <f>IFERROR(IF(Y77=DATOS!$G$15,DATOS!$C$28,IF(AN76=DATOS!$C$28,S76-(S76*AI77),AN76-(AN76*AI77))),"")</f>
        <v/>
      </c>
      <c r="AO77" s="268"/>
      <c r="AP77" s="270"/>
      <c r="AQ77" s="272"/>
      <c r="AR77" s="234"/>
      <c r="AS77" s="234"/>
      <c r="AT77" s="234"/>
      <c r="AU77" s="234"/>
      <c r="AV77" s="237"/>
      <c r="AW77" s="239"/>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row>
    <row r="78" spans="1:78" s="184" customFormat="1" ht="120" hidden="1" customHeight="1" x14ac:dyDescent="0.25">
      <c r="A78" s="173"/>
      <c r="B78" s="173"/>
      <c r="C78" s="173"/>
      <c r="D78" s="173"/>
      <c r="E78" s="273"/>
      <c r="F78" s="247"/>
      <c r="G78" s="250"/>
      <c r="H78" s="249"/>
      <c r="I78" s="251"/>
      <c r="J78" s="249"/>
      <c r="K78" s="249"/>
      <c r="L78" s="254"/>
      <c r="M78" s="251"/>
      <c r="N78" s="256"/>
      <c r="O78" s="258"/>
      <c r="P78" s="260"/>
      <c r="Q78" s="260"/>
      <c r="R78" s="262"/>
      <c r="S78" s="260"/>
      <c r="T78" s="264"/>
      <c r="U78" s="174" t="s">
        <v>90</v>
      </c>
      <c r="V78" s="175"/>
      <c r="W78" s="176" t="s">
        <v>186</v>
      </c>
      <c r="X78" s="177">
        <f>IFERROR(VLOOKUP(W78,DATOS!$E$13:$F$28,2,0),"")</f>
        <v>0</v>
      </c>
      <c r="Y78" s="178" t="str">
        <f>IFERROR(VLOOKUP(W78,DATOS!$E$14:$G$16,3,0),"")</f>
        <v/>
      </c>
      <c r="Z78" s="176" t="s">
        <v>187</v>
      </c>
      <c r="AA78" s="179">
        <f>IFERROR(VLOOKUP(Z78,DATOS!$E$13:$F$28,2,0),"")</f>
        <v>0</v>
      </c>
      <c r="AB78" s="180" t="s">
        <v>186</v>
      </c>
      <c r="AC78" s="181"/>
      <c r="AD78" s="182" t="s">
        <v>186</v>
      </c>
      <c r="AE78" s="183"/>
      <c r="AF78" s="182" t="s">
        <v>186</v>
      </c>
      <c r="AG78" s="183"/>
      <c r="AH78" s="182" t="s">
        <v>186</v>
      </c>
      <c r="AI78" s="113">
        <f t="shared" si="23"/>
        <v>0</v>
      </c>
      <c r="AJ78" s="266"/>
      <c r="AK78" s="46" t="str">
        <f>IFERROR(IF(AI78=0,DATOS!$C$28,IFERROR(IF(Y78=DATOS!$G$16,DATOS!$C$28,IF(AK77=DATOS!$C$28,AK76-(AK76*AI78),IF(AK76=DATOS!$C$28,AK77-(AK77*AI78),IF(AND(AK77=DATOS!$C$28,AK76=DATOS!$C$28),P76-(P76*AI78),AK77-(AK77*AI78))))),"")),"")</f>
        <v>NA</v>
      </c>
      <c r="AL78" s="268"/>
      <c r="AM78" s="266"/>
      <c r="AN78" s="46" t="str">
        <f>IFERROR(IF(Y78=DATOS!$G$15,DATOS!$C$28,IF(AND(AN77=DATOS!$C$28,AN76=DATOS!$C$28),S76-(S76*AI78),IF(AN76=DATOS!$C$28,AN77-(AN77*AI78),IF(AN77=DATOS!$C$28,AN76-(AN76*AI78),(AN77-(AN77*AI78)))))),"")</f>
        <v/>
      </c>
      <c r="AO78" s="268"/>
      <c r="AP78" s="270"/>
      <c r="AQ78" s="272"/>
      <c r="AR78" s="235"/>
      <c r="AS78" s="235"/>
      <c r="AT78" s="235"/>
      <c r="AU78" s="235"/>
      <c r="AV78" s="238"/>
      <c r="AW78" s="239"/>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row>
    <row r="79" spans="1:78" s="184" customFormat="1" ht="120" hidden="1" customHeight="1" x14ac:dyDescent="0.25">
      <c r="A79" s="173"/>
      <c r="B79" s="173"/>
      <c r="C79" s="173"/>
      <c r="D79" s="173"/>
      <c r="E79" s="273">
        <v>23</v>
      </c>
      <c r="F79" s="246" t="s">
        <v>184</v>
      </c>
      <c r="G79" s="248"/>
      <c r="H79" s="248"/>
      <c r="I79" s="246"/>
      <c r="J79" s="248"/>
      <c r="K79" s="248"/>
      <c r="L79" s="252" t="str">
        <f t="shared" ref="L79" si="25">IF(I79="", "", CONCATENATE("Posibilidad de ", LOWER(I79)," por ", LOWER(J79)," debido a ", LOWER(K79)))</f>
        <v/>
      </c>
      <c r="M79" s="246" t="s">
        <v>183</v>
      </c>
      <c r="N79" s="255" t="s">
        <v>182</v>
      </c>
      <c r="O79" s="257" t="str">
        <f>IFERROR(VLOOKUP(P79,DATOS!$I$24:$J$31,2),"")</f>
        <v/>
      </c>
      <c r="P79" s="259" t="str">
        <f>IFERROR(VLOOKUP(N79,DATOS!$H$24:$I$31,2,0),"")</f>
        <v/>
      </c>
      <c r="Q79" s="259" t="s">
        <v>185</v>
      </c>
      <c r="R79" s="261" t="str">
        <f>IFERROR(VLOOKUP(S79,DATOS!$I$35:$J$39,2),"")</f>
        <v/>
      </c>
      <c r="S79" s="259" t="str">
        <f>IFERROR(IF(Q79=DATOS!$H$35,20%,IF(Q79=DATOS!$H$36,40%,IF(OR(Q79=DATOS!$H$37,),60%,IF(OR(Q79=DATOS!$H$38,),80%,IF(OR(Q79=DATOS!$H$39),100%," "))))),"")</f>
        <v xml:space="preserve"> </v>
      </c>
      <c r="T79" s="263" t="str">
        <f>IFERROR(DATOS!D131,"")</f>
        <v/>
      </c>
      <c r="U79" s="174" t="s">
        <v>88</v>
      </c>
      <c r="V79" s="175"/>
      <c r="W79" s="176" t="s">
        <v>186</v>
      </c>
      <c r="X79" s="177">
        <f>IFERROR(VLOOKUP(W79,DATOS!$E$13:$F$28,2,0),"")</f>
        <v>0</v>
      </c>
      <c r="Y79" s="178" t="str">
        <f>IFERROR(VLOOKUP(W79,DATOS!$E$14:$G$16,3,0),"")</f>
        <v/>
      </c>
      <c r="Z79" s="176" t="s">
        <v>187</v>
      </c>
      <c r="AA79" s="179">
        <f>IFERROR(VLOOKUP(Z79,DATOS!$E$13:$F$28,2,0),"")</f>
        <v>0</v>
      </c>
      <c r="AB79" s="180" t="s">
        <v>186</v>
      </c>
      <c r="AC79" s="181"/>
      <c r="AD79" s="182" t="s">
        <v>186</v>
      </c>
      <c r="AE79" s="183"/>
      <c r="AF79" s="182" t="s">
        <v>186</v>
      </c>
      <c r="AG79" s="183"/>
      <c r="AH79" s="182" t="s">
        <v>186</v>
      </c>
      <c r="AI79" s="113">
        <f t="shared" si="23"/>
        <v>0</v>
      </c>
      <c r="AJ79" s="265" t="str">
        <f>IFERROR(VLOOKUP(AL79,DATOS!$B$34:$C$38,2,TRUE),"")</f>
        <v/>
      </c>
      <c r="AK79" s="46" t="str">
        <f>IFERROR(IF(Y79=DATOS!$G$16,DATOS!$C$28,P79-(P79*AI79)),"")</f>
        <v/>
      </c>
      <c r="AL79" s="267">
        <f>IFERROR(MIN(AK79:AK81),"")</f>
        <v>0</v>
      </c>
      <c r="AM79" s="265" t="str">
        <f>IFERROR(VLOOKUP(AO79,DATOS!$E$34:$F$38,2,TRUE),"")</f>
        <v/>
      </c>
      <c r="AN79" s="46" t="str">
        <f>IFERROR(IF(Y79=DATOS!$G$15,DATOS!$C$28,S79-(S79*AI79)),"")</f>
        <v/>
      </c>
      <c r="AO79" s="267">
        <f>IFERROR(IF(AND(AN79=DATOS!$C$28,AN80=DATOS!$C$28,AN81=DATOS!$C$28),S79,MIN(AN79:AN81)),"")</f>
        <v>0</v>
      </c>
      <c r="AP79" s="269" t="str">
        <f>IFERROR(DATOS!X131,"")</f>
        <v/>
      </c>
      <c r="AQ79" s="271" t="str">
        <f>IFERROR(IF(AP79=" "," ",IF(OR(AP79="Bajo",AP79="Moderado"),"Aceptar","Reducir (compartir o mitigar)")),"")</f>
        <v>Reducir (compartir o mitigar)</v>
      </c>
      <c r="AR79" s="233"/>
      <c r="AS79" s="233"/>
      <c r="AT79" s="233"/>
      <c r="AU79" s="233"/>
      <c r="AV79" s="236" t="s">
        <v>290</v>
      </c>
      <c r="AW79" s="239"/>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row>
    <row r="80" spans="1:78" s="184" customFormat="1" ht="120" hidden="1" customHeight="1" x14ac:dyDescent="0.25">
      <c r="A80" s="173"/>
      <c r="B80" s="173"/>
      <c r="C80" s="173"/>
      <c r="D80" s="173"/>
      <c r="E80" s="273"/>
      <c r="F80" s="247"/>
      <c r="G80" s="249"/>
      <c r="H80" s="249"/>
      <c r="I80" s="247"/>
      <c r="J80" s="249"/>
      <c r="K80" s="249"/>
      <c r="L80" s="253"/>
      <c r="M80" s="247"/>
      <c r="N80" s="256"/>
      <c r="O80" s="258"/>
      <c r="P80" s="260"/>
      <c r="Q80" s="260"/>
      <c r="R80" s="262"/>
      <c r="S80" s="260"/>
      <c r="T80" s="264"/>
      <c r="U80" s="174" t="s">
        <v>89</v>
      </c>
      <c r="V80" s="175"/>
      <c r="W80" s="176" t="s">
        <v>186</v>
      </c>
      <c r="X80" s="177">
        <f>IFERROR(VLOOKUP(W80,DATOS!$E$13:$F$28,2,0),"")</f>
        <v>0</v>
      </c>
      <c r="Y80" s="178" t="str">
        <f>IFERROR(VLOOKUP(W80,DATOS!$E$14:$G$16,3,0),"")</f>
        <v/>
      </c>
      <c r="Z80" s="176" t="s">
        <v>187</v>
      </c>
      <c r="AA80" s="179">
        <f>IFERROR(VLOOKUP(Z80,DATOS!$E$13:$F$28,2,0),"")</f>
        <v>0</v>
      </c>
      <c r="AB80" s="180" t="s">
        <v>186</v>
      </c>
      <c r="AC80" s="181"/>
      <c r="AD80" s="182" t="s">
        <v>186</v>
      </c>
      <c r="AE80" s="183"/>
      <c r="AF80" s="182" t="s">
        <v>186</v>
      </c>
      <c r="AG80" s="183"/>
      <c r="AH80" s="182" t="s">
        <v>186</v>
      </c>
      <c r="AI80" s="113">
        <f t="shared" si="23"/>
        <v>0</v>
      </c>
      <c r="AJ80" s="266"/>
      <c r="AK80" s="46" t="str">
        <f>IFERROR(IF(Y80=DATOS!$G$16,DATOS!$C$28,IF(AK79=DATOS!$C$28,P79-(P79*AI80),AK79-(AK79*AI80))),"")</f>
        <v/>
      </c>
      <c r="AL80" s="268"/>
      <c r="AM80" s="266"/>
      <c r="AN80" s="46" t="str">
        <f>IFERROR(IF(Y80=DATOS!$G$15,DATOS!$C$28,IF(AN79=DATOS!$C$28,S79-(S79*AI80),AN79-(AN79*AI80))),"")</f>
        <v/>
      </c>
      <c r="AO80" s="268"/>
      <c r="AP80" s="270"/>
      <c r="AQ80" s="272"/>
      <c r="AR80" s="234"/>
      <c r="AS80" s="234"/>
      <c r="AT80" s="234"/>
      <c r="AU80" s="234"/>
      <c r="AV80" s="237"/>
      <c r="AW80" s="239"/>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row>
    <row r="81" spans="1:78" s="184" customFormat="1" ht="120" hidden="1" customHeight="1" x14ac:dyDescent="0.25">
      <c r="A81" s="173"/>
      <c r="B81" s="173"/>
      <c r="C81" s="173"/>
      <c r="D81" s="173"/>
      <c r="E81" s="273"/>
      <c r="F81" s="247"/>
      <c r="G81" s="250"/>
      <c r="H81" s="249"/>
      <c r="I81" s="251"/>
      <c r="J81" s="249"/>
      <c r="K81" s="249"/>
      <c r="L81" s="254"/>
      <c r="M81" s="251"/>
      <c r="N81" s="256"/>
      <c r="O81" s="258"/>
      <c r="P81" s="260"/>
      <c r="Q81" s="260"/>
      <c r="R81" s="262"/>
      <c r="S81" s="260"/>
      <c r="T81" s="264"/>
      <c r="U81" s="174" t="s">
        <v>90</v>
      </c>
      <c r="V81" s="175"/>
      <c r="W81" s="176" t="s">
        <v>186</v>
      </c>
      <c r="X81" s="177">
        <f>IFERROR(VLOOKUP(W81,DATOS!$E$13:$F$28,2,0),"")</f>
        <v>0</v>
      </c>
      <c r="Y81" s="178" t="str">
        <f>IFERROR(VLOOKUP(W81,DATOS!$E$14:$G$16,3,0),"")</f>
        <v/>
      </c>
      <c r="Z81" s="176" t="s">
        <v>187</v>
      </c>
      <c r="AA81" s="179">
        <f>IFERROR(VLOOKUP(Z81,DATOS!$E$13:$F$28,2,0),"")</f>
        <v>0</v>
      </c>
      <c r="AB81" s="180" t="s">
        <v>186</v>
      </c>
      <c r="AC81" s="181"/>
      <c r="AD81" s="182" t="s">
        <v>186</v>
      </c>
      <c r="AE81" s="183"/>
      <c r="AF81" s="182" t="s">
        <v>186</v>
      </c>
      <c r="AG81" s="183"/>
      <c r="AH81" s="182" t="s">
        <v>186</v>
      </c>
      <c r="AI81" s="113">
        <f t="shared" si="23"/>
        <v>0</v>
      </c>
      <c r="AJ81" s="266"/>
      <c r="AK81" s="46" t="str">
        <f>IFERROR(IF(AI81=0,DATOS!$C$28,IFERROR(IF(Y81=DATOS!$G$16,DATOS!$C$28,IF(AK80=DATOS!$C$28,AK79-(AK79*AI81),IF(AK79=DATOS!$C$28,AK80-(AK80*AI81),IF(AND(AK80=DATOS!$C$28,AK79=DATOS!$C$28),P79-(P79*AI81),AK80-(AK80*AI81))))),"")),"")</f>
        <v>NA</v>
      </c>
      <c r="AL81" s="268"/>
      <c r="AM81" s="266"/>
      <c r="AN81" s="46" t="str">
        <f>IFERROR(IF(Y81=DATOS!$G$15,DATOS!$C$28,IF(AND(AN80=DATOS!$C$28,AN79=DATOS!$C$28),S79-(S79*AI81),IF(AN79=DATOS!$C$28,AN80-(AN80*AI81),IF(AN80=DATOS!$C$28,AN79-(AN79*AI81),(AN80-(AN80*AI81)))))),"")</f>
        <v/>
      </c>
      <c r="AO81" s="268"/>
      <c r="AP81" s="270"/>
      <c r="AQ81" s="272"/>
      <c r="AR81" s="235"/>
      <c r="AS81" s="235"/>
      <c r="AT81" s="235"/>
      <c r="AU81" s="235"/>
      <c r="AV81" s="238"/>
      <c r="AW81" s="239"/>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row>
    <row r="82" spans="1:78" s="184" customFormat="1" ht="120" hidden="1" customHeight="1" x14ac:dyDescent="0.25">
      <c r="A82" s="173"/>
      <c r="B82" s="173"/>
      <c r="C82" s="173"/>
      <c r="D82" s="173"/>
      <c r="E82" s="273">
        <v>24</v>
      </c>
      <c r="F82" s="246" t="s">
        <v>184</v>
      </c>
      <c r="G82" s="248"/>
      <c r="H82" s="248"/>
      <c r="I82" s="246"/>
      <c r="J82" s="248"/>
      <c r="K82" s="248"/>
      <c r="L82" s="252" t="str">
        <f t="shared" ref="L82" si="26">IF(I82="", "", CONCATENATE("Posibilidad de ", LOWER(I82)," por ", LOWER(J82)," debido a ", LOWER(K82)))</f>
        <v/>
      </c>
      <c r="M82" s="246" t="s">
        <v>183</v>
      </c>
      <c r="N82" s="255" t="s">
        <v>182</v>
      </c>
      <c r="O82" s="257" t="str">
        <f>IFERROR(VLOOKUP(P82,DATOS!$I$24:$J$31,2),"")</f>
        <v/>
      </c>
      <c r="P82" s="259" t="str">
        <f>IFERROR(VLOOKUP(N82,DATOS!$H$24:$I$31,2,0),"")</f>
        <v/>
      </c>
      <c r="Q82" s="259" t="s">
        <v>185</v>
      </c>
      <c r="R82" s="261" t="str">
        <f>IFERROR(VLOOKUP(S82,DATOS!$I$35:$J$39,2),"")</f>
        <v/>
      </c>
      <c r="S82" s="259" t="str">
        <f>IFERROR(IF(Q82=DATOS!$H$35,20%,IF(Q82=DATOS!$H$36,40%,IF(OR(Q82=DATOS!$H$37,),60%,IF(OR(Q82=DATOS!$H$38,),80%,IF(OR(Q82=DATOS!$H$39),100%," "))))),"")</f>
        <v xml:space="preserve"> </v>
      </c>
      <c r="T82" s="263" t="str">
        <f>IFERROR(DATOS!D134,"")</f>
        <v/>
      </c>
      <c r="U82" s="174" t="s">
        <v>88</v>
      </c>
      <c r="V82" s="175"/>
      <c r="W82" s="176" t="s">
        <v>186</v>
      </c>
      <c r="X82" s="177">
        <f>IFERROR(VLOOKUP(W82,DATOS!$E$13:$F$28,2,0),"")</f>
        <v>0</v>
      </c>
      <c r="Y82" s="178" t="str">
        <f>IFERROR(VLOOKUP(W82,DATOS!$E$14:$G$16,3,0),"")</f>
        <v/>
      </c>
      <c r="Z82" s="176" t="s">
        <v>187</v>
      </c>
      <c r="AA82" s="179">
        <f>IFERROR(VLOOKUP(Z82,DATOS!$E$13:$F$28,2,0),"")</f>
        <v>0</v>
      </c>
      <c r="AB82" s="180" t="s">
        <v>186</v>
      </c>
      <c r="AC82" s="181"/>
      <c r="AD82" s="182" t="s">
        <v>186</v>
      </c>
      <c r="AE82" s="183"/>
      <c r="AF82" s="182" t="s">
        <v>186</v>
      </c>
      <c r="AG82" s="183"/>
      <c r="AH82" s="182" t="s">
        <v>186</v>
      </c>
      <c r="AI82" s="113">
        <f t="shared" si="23"/>
        <v>0</v>
      </c>
      <c r="AJ82" s="265" t="str">
        <f>IFERROR(VLOOKUP(AL82,DATOS!$B$34:$C$38,2,TRUE),"")</f>
        <v/>
      </c>
      <c r="AK82" s="46" t="str">
        <f>IFERROR(IF(Y82=DATOS!$G$16,DATOS!$C$28,P82-(P82*AI82)),"")</f>
        <v/>
      </c>
      <c r="AL82" s="267">
        <f>IFERROR(MIN(AK82:AK84),"")</f>
        <v>0</v>
      </c>
      <c r="AM82" s="265" t="str">
        <f>IFERROR(VLOOKUP(AO82,DATOS!$E$34:$F$38,2,TRUE),"")</f>
        <v/>
      </c>
      <c r="AN82" s="46" t="str">
        <f>IFERROR(IF(Y82=DATOS!$G$15,DATOS!$C$28,S82-(S82*AI82)),"")</f>
        <v/>
      </c>
      <c r="AO82" s="267">
        <f>IFERROR(IF(AND(AN82=DATOS!$C$28,AN83=DATOS!$C$28,AN84=DATOS!$C$28),S82,MIN(AN82:AN84)),"")</f>
        <v>0</v>
      </c>
      <c r="AP82" s="269" t="str">
        <f>IFERROR(DATOS!X134,"")</f>
        <v/>
      </c>
      <c r="AQ82" s="271" t="str">
        <f>IFERROR(IF(AP82=" "," ",IF(OR(AP82="Bajo",AP82="Moderado"),"Aceptar","Reducir (compartir o mitigar)")),"")</f>
        <v>Reducir (compartir o mitigar)</v>
      </c>
      <c r="AR82" s="233"/>
      <c r="AS82" s="233"/>
      <c r="AT82" s="233"/>
      <c r="AU82" s="233"/>
      <c r="AV82" s="236" t="s">
        <v>290</v>
      </c>
      <c r="AW82" s="239"/>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row>
    <row r="83" spans="1:78" s="184" customFormat="1" ht="120" hidden="1" customHeight="1" x14ac:dyDescent="0.25">
      <c r="A83" s="173"/>
      <c r="B83" s="173"/>
      <c r="C83" s="173"/>
      <c r="D83" s="173"/>
      <c r="E83" s="273"/>
      <c r="F83" s="247"/>
      <c r="G83" s="249"/>
      <c r="H83" s="249"/>
      <c r="I83" s="247"/>
      <c r="J83" s="249"/>
      <c r="K83" s="249"/>
      <c r="L83" s="253"/>
      <c r="M83" s="247"/>
      <c r="N83" s="256"/>
      <c r="O83" s="258"/>
      <c r="P83" s="260"/>
      <c r="Q83" s="260"/>
      <c r="R83" s="262"/>
      <c r="S83" s="260"/>
      <c r="T83" s="264"/>
      <c r="U83" s="174" t="s">
        <v>89</v>
      </c>
      <c r="V83" s="175"/>
      <c r="W83" s="176" t="s">
        <v>186</v>
      </c>
      <c r="X83" s="177">
        <f>IFERROR(VLOOKUP(W83,DATOS!$E$13:$F$28,2,0),"")</f>
        <v>0</v>
      </c>
      <c r="Y83" s="178" t="str">
        <f>IFERROR(VLOOKUP(W83,DATOS!$E$14:$G$16,3,0),"")</f>
        <v/>
      </c>
      <c r="Z83" s="176" t="s">
        <v>187</v>
      </c>
      <c r="AA83" s="179">
        <f>IFERROR(VLOOKUP(Z83,DATOS!$E$13:$F$28,2,0),"")</f>
        <v>0</v>
      </c>
      <c r="AB83" s="180" t="s">
        <v>186</v>
      </c>
      <c r="AC83" s="181"/>
      <c r="AD83" s="182" t="s">
        <v>186</v>
      </c>
      <c r="AE83" s="183"/>
      <c r="AF83" s="182" t="s">
        <v>186</v>
      </c>
      <c r="AG83" s="183"/>
      <c r="AH83" s="182" t="s">
        <v>186</v>
      </c>
      <c r="AI83" s="113">
        <f t="shared" si="23"/>
        <v>0</v>
      </c>
      <c r="AJ83" s="266"/>
      <c r="AK83" s="46" t="str">
        <f>IFERROR(IF(Y83=DATOS!$G$16,DATOS!$C$28,IF(AK82=DATOS!$C$28,P82-(P82*AI83),AK82-(AK82*AI83))),"")</f>
        <v/>
      </c>
      <c r="AL83" s="268"/>
      <c r="AM83" s="266"/>
      <c r="AN83" s="46" t="str">
        <f>IFERROR(IF(Y83=DATOS!$G$15,DATOS!$C$28,IF(AN82=DATOS!$C$28,S82-(S82*AI83),AN82-(AN82*AI83))),"")</f>
        <v/>
      </c>
      <c r="AO83" s="268"/>
      <c r="AP83" s="270"/>
      <c r="AQ83" s="272"/>
      <c r="AR83" s="234"/>
      <c r="AS83" s="234"/>
      <c r="AT83" s="234"/>
      <c r="AU83" s="234"/>
      <c r="AV83" s="237"/>
      <c r="AW83" s="239"/>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row>
    <row r="84" spans="1:78" s="184" customFormat="1" ht="120" hidden="1" customHeight="1" x14ac:dyDescent="0.25">
      <c r="A84" s="173"/>
      <c r="B84" s="173"/>
      <c r="C84" s="173"/>
      <c r="D84" s="173"/>
      <c r="E84" s="273"/>
      <c r="F84" s="247"/>
      <c r="G84" s="250"/>
      <c r="H84" s="249"/>
      <c r="I84" s="251"/>
      <c r="J84" s="249"/>
      <c r="K84" s="249"/>
      <c r="L84" s="254"/>
      <c r="M84" s="251"/>
      <c r="N84" s="256"/>
      <c r="O84" s="258"/>
      <c r="P84" s="260"/>
      <c r="Q84" s="260"/>
      <c r="R84" s="262"/>
      <c r="S84" s="260"/>
      <c r="T84" s="264"/>
      <c r="U84" s="174" t="s">
        <v>90</v>
      </c>
      <c r="V84" s="175"/>
      <c r="W84" s="176" t="s">
        <v>186</v>
      </c>
      <c r="X84" s="177">
        <f>IFERROR(VLOOKUP(W84,DATOS!$E$13:$F$28,2,0),"")</f>
        <v>0</v>
      </c>
      <c r="Y84" s="178" t="str">
        <f>IFERROR(VLOOKUP(W84,DATOS!$E$14:$G$16,3,0),"")</f>
        <v/>
      </c>
      <c r="Z84" s="176" t="s">
        <v>187</v>
      </c>
      <c r="AA84" s="179">
        <f>IFERROR(VLOOKUP(Z84,DATOS!$E$13:$F$28,2,0),"")</f>
        <v>0</v>
      </c>
      <c r="AB84" s="180" t="s">
        <v>186</v>
      </c>
      <c r="AC84" s="181"/>
      <c r="AD84" s="182" t="s">
        <v>186</v>
      </c>
      <c r="AE84" s="183"/>
      <c r="AF84" s="182" t="s">
        <v>186</v>
      </c>
      <c r="AG84" s="183"/>
      <c r="AH84" s="182" t="s">
        <v>186</v>
      </c>
      <c r="AI84" s="113">
        <f t="shared" si="23"/>
        <v>0</v>
      </c>
      <c r="AJ84" s="266"/>
      <c r="AK84" s="46" t="str">
        <f>IFERROR(IF(AI84=0,DATOS!$C$28,IFERROR(IF(Y84=DATOS!$G$16,DATOS!$C$28,IF(AK83=DATOS!$C$28,AK82-(AK82*AI84),IF(AK82=DATOS!$C$28,AK83-(AK83*AI84),IF(AND(AK83=DATOS!$C$28,AK82=DATOS!$C$28),P82-(P82*AI84),AK83-(AK83*AI84))))),"")),"")</f>
        <v>NA</v>
      </c>
      <c r="AL84" s="268"/>
      <c r="AM84" s="266"/>
      <c r="AN84" s="46" t="str">
        <f>IFERROR(IF(Y84=DATOS!$G$15,DATOS!$C$28,IF(AND(AN83=DATOS!$C$28,AN82=DATOS!$C$28),S82-(S82*AI84),IF(AN82=DATOS!$C$28,AN83-(AN83*AI84),IF(AN83=DATOS!$C$28,AN82-(AN82*AI84),(AN83-(AN83*AI84)))))),"")</f>
        <v/>
      </c>
      <c r="AO84" s="268"/>
      <c r="AP84" s="270"/>
      <c r="AQ84" s="272"/>
      <c r="AR84" s="235"/>
      <c r="AS84" s="235"/>
      <c r="AT84" s="235"/>
      <c r="AU84" s="235"/>
      <c r="AV84" s="238"/>
      <c r="AW84" s="239"/>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row>
    <row r="85" spans="1:78" s="184" customFormat="1" ht="120" hidden="1" customHeight="1" x14ac:dyDescent="0.25">
      <c r="A85" s="173"/>
      <c r="B85" s="173"/>
      <c r="C85" s="173"/>
      <c r="D85" s="173"/>
      <c r="E85" s="273">
        <v>25</v>
      </c>
      <c r="F85" s="246" t="s">
        <v>184</v>
      </c>
      <c r="G85" s="248"/>
      <c r="H85" s="248"/>
      <c r="I85" s="246"/>
      <c r="J85" s="248"/>
      <c r="K85" s="248"/>
      <c r="L85" s="252" t="str">
        <f t="shared" ref="L85" si="27">IF(I85="", "", CONCATENATE("Posibilidad de ", LOWER(I85)," por ", LOWER(J85)," debido a ", LOWER(K85)))</f>
        <v/>
      </c>
      <c r="M85" s="246" t="s">
        <v>183</v>
      </c>
      <c r="N85" s="255" t="s">
        <v>182</v>
      </c>
      <c r="O85" s="257" t="str">
        <f>IFERROR(VLOOKUP(P85,DATOS!$I$24:$J$31,2),"")</f>
        <v/>
      </c>
      <c r="P85" s="259" t="str">
        <f>IFERROR(VLOOKUP(N85,DATOS!$H$24:$I$31,2,0),"")</f>
        <v/>
      </c>
      <c r="Q85" s="259" t="s">
        <v>185</v>
      </c>
      <c r="R85" s="261" t="str">
        <f>IFERROR(VLOOKUP(S85,DATOS!$I$35:$J$39,2),"")</f>
        <v/>
      </c>
      <c r="S85" s="259" t="str">
        <f>IFERROR(IF(Q85=DATOS!$H$35,20%,IF(Q85=DATOS!$H$36,40%,IF(OR(Q85=DATOS!$H$37,),60%,IF(OR(Q85=DATOS!$H$38,),80%,IF(OR(Q85=DATOS!$H$39),100%," "))))),"")</f>
        <v xml:space="preserve"> </v>
      </c>
      <c r="T85" s="263" t="str">
        <f>IFERROR(DATOS!D137,"")</f>
        <v/>
      </c>
      <c r="U85" s="174" t="s">
        <v>88</v>
      </c>
      <c r="V85" s="175"/>
      <c r="W85" s="176" t="s">
        <v>186</v>
      </c>
      <c r="X85" s="177">
        <f>IFERROR(VLOOKUP(W85,DATOS!$E$13:$F$28,2,0),"")</f>
        <v>0</v>
      </c>
      <c r="Y85" s="178" t="str">
        <f>IFERROR(VLOOKUP(W85,DATOS!$E$14:$G$16,3,0),"")</f>
        <v/>
      </c>
      <c r="Z85" s="176" t="s">
        <v>187</v>
      </c>
      <c r="AA85" s="179">
        <f>IFERROR(VLOOKUP(Z85,DATOS!$E$13:$F$28,2,0),"")</f>
        <v>0</v>
      </c>
      <c r="AB85" s="180" t="s">
        <v>186</v>
      </c>
      <c r="AC85" s="181"/>
      <c r="AD85" s="182" t="s">
        <v>186</v>
      </c>
      <c r="AE85" s="183"/>
      <c r="AF85" s="182" t="s">
        <v>186</v>
      </c>
      <c r="AG85" s="183"/>
      <c r="AH85" s="182" t="s">
        <v>186</v>
      </c>
      <c r="AI85" s="113">
        <f t="shared" si="23"/>
        <v>0</v>
      </c>
      <c r="AJ85" s="265" t="str">
        <f>IFERROR(VLOOKUP(AL85,DATOS!$B$34:$C$38,2,TRUE),"")</f>
        <v/>
      </c>
      <c r="AK85" s="46" t="str">
        <f>IFERROR(IF(Y85=DATOS!$G$16,DATOS!$C$28,P85-(P85*AI85)),"")</f>
        <v/>
      </c>
      <c r="AL85" s="267">
        <f>IFERROR(MIN(AK85:AK87),"")</f>
        <v>0</v>
      </c>
      <c r="AM85" s="265" t="str">
        <f>IFERROR(VLOOKUP(AO85,DATOS!$E$34:$F$38,2,TRUE),"")</f>
        <v/>
      </c>
      <c r="AN85" s="46" t="str">
        <f>IFERROR(IF(Y85=DATOS!$G$15,DATOS!$C$28,S85-(S85*AI85)),"")</f>
        <v/>
      </c>
      <c r="AO85" s="267">
        <f>IFERROR(IF(AND(AN85=DATOS!$C$28,AN86=DATOS!$C$28,AN87=DATOS!$C$28),S85,MIN(AN85:AN87)),"")</f>
        <v>0</v>
      </c>
      <c r="AP85" s="269" t="str">
        <f>IFERROR(DATOS!X137,"")</f>
        <v/>
      </c>
      <c r="AQ85" s="271" t="str">
        <f>IFERROR(IF(AP85=" "," ",IF(OR(AP85="Bajo",AP85="Moderado"),"Aceptar","Reducir (compartir o mitigar)")),"")</f>
        <v>Reducir (compartir o mitigar)</v>
      </c>
      <c r="AR85" s="233"/>
      <c r="AS85" s="233"/>
      <c r="AT85" s="233"/>
      <c r="AU85" s="233"/>
      <c r="AV85" s="236" t="s">
        <v>290</v>
      </c>
      <c r="AW85" s="239"/>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row>
    <row r="86" spans="1:78" s="184" customFormat="1" ht="120" hidden="1" customHeight="1" x14ac:dyDescent="0.25">
      <c r="A86" s="173"/>
      <c r="B86" s="173"/>
      <c r="C86" s="173"/>
      <c r="D86" s="173"/>
      <c r="E86" s="273"/>
      <c r="F86" s="247"/>
      <c r="G86" s="249"/>
      <c r="H86" s="249"/>
      <c r="I86" s="247"/>
      <c r="J86" s="249"/>
      <c r="K86" s="249"/>
      <c r="L86" s="253"/>
      <c r="M86" s="247"/>
      <c r="N86" s="256"/>
      <c r="O86" s="258"/>
      <c r="P86" s="260"/>
      <c r="Q86" s="260"/>
      <c r="R86" s="262"/>
      <c r="S86" s="260"/>
      <c r="T86" s="264"/>
      <c r="U86" s="174" t="s">
        <v>89</v>
      </c>
      <c r="V86" s="175"/>
      <c r="W86" s="176" t="s">
        <v>186</v>
      </c>
      <c r="X86" s="177">
        <f>IFERROR(VLOOKUP(W86,DATOS!$E$13:$F$28,2,0),"")</f>
        <v>0</v>
      </c>
      <c r="Y86" s="178" t="str">
        <f>IFERROR(VLOOKUP(W86,DATOS!$E$14:$G$16,3,0),"")</f>
        <v/>
      </c>
      <c r="Z86" s="176" t="s">
        <v>187</v>
      </c>
      <c r="AA86" s="179">
        <f>IFERROR(VLOOKUP(Z86,DATOS!$E$13:$F$28,2,0),"")</f>
        <v>0</v>
      </c>
      <c r="AB86" s="180" t="s">
        <v>186</v>
      </c>
      <c r="AC86" s="181"/>
      <c r="AD86" s="182" t="s">
        <v>186</v>
      </c>
      <c r="AE86" s="183"/>
      <c r="AF86" s="182" t="s">
        <v>186</v>
      </c>
      <c r="AG86" s="183"/>
      <c r="AH86" s="182" t="s">
        <v>186</v>
      </c>
      <c r="AI86" s="113">
        <f t="shared" si="23"/>
        <v>0</v>
      </c>
      <c r="AJ86" s="266"/>
      <c r="AK86" s="46" t="str">
        <f>IFERROR(IF(Y86=DATOS!$G$16,DATOS!$C$28,IF(AK85=DATOS!$C$28,P85-(P85*AI86),AK85-(AK85*AI86))),"")</f>
        <v/>
      </c>
      <c r="AL86" s="268"/>
      <c r="AM86" s="266"/>
      <c r="AN86" s="46" t="str">
        <f>IFERROR(IF(Y86=DATOS!$G$15,DATOS!$C$28,IF(AN85=DATOS!$C$28,S85-(S85*AI86),AN85-(AN85*AI86))),"")</f>
        <v/>
      </c>
      <c r="AO86" s="268"/>
      <c r="AP86" s="270"/>
      <c r="AQ86" s="272"/>
      <c r="AR86" s="234"/>
      <c r="AS86" s="234"/>
      <c r="AT86" s="234"/>
      <c r="AU86" s="234"/>
      <c r="AV86" s="237"/>
      <c r="AW86" s="239"/>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row>
    <row r="87" spans="1:78" s="184" customFormat="1" ht="120" hidden="1" customHeight="1" x14ac:dyDescent="0.25">
      <c r="A87" s="173"/>
      <c r="B87" s="173"/>
      <c r="C87" s="173"/>
      <c r="D87" s="173"/>
      <c r="E87" s="273"/>
      <c r="F87" s="247"/>
      <c r="G87" s="250"/>
      <c r="H87" s="249"/>
      <c r="I87" s="251"/>
      <c r="J87" s="249"/>
      <c r="K87" s="249"/>
      <c r="L87" s="254"/>
      <c r="M87" s="251"/>
      <c r="N87" s="256"/>
      <c r="O87" s="258"/>
      <c r="P87" s="260"/>
      <c r="Q87" s="260"/>
      <c r="R87" s="262"/>
      <c r="S87" s="260"/>
      <c r="T87" s="264"/>
      <c r="U87" s="174" t="s">
        <v>90</v>
      </c>
      <c r="V87" s="175"/>
      <c r="W87" s="176" t="s">
        <v>186</v>
      </c>
      <c r="X87" s="177">
        <f>IFERROR(VLOOKUP(W87,DATOS!$E$13:$F$28,2,0),"")</f>
        <v>0</v>
      </c>
      <c r="Y87" s="178" t="str">
        <f>IFERROR(VLOOKUP(W87,DATOS!$E$14:$G$16,3,0),"")</f>
        <v/>
      </c>
      <c r="Z87" s="176" t="s">
        <v>187</v>
      </c>
      <c r="AA87" s="179">
        <f>IFERROR(VLOOKUP(Z87,DATOS!$E$13:$F$28,2,0),"")</f>
        <v>0</v>
      </c>
      <c r="AB87" s="180" t="s">
        <v>186</v>
      </c>
      <c r="AC87" s="181"/>
      <c r="AD87" s="182" t="s">
        <v>186</v>
      </c>
      <c r="AE87" s="183"/>
      <c r="AF87" s="182" t="s">
        <v>186</v>
      </c>
      <c r="AG87" s="183"/>
      <c r="AH87" s="182" t="s">
        <v>186</v>
      </c>
      <c r="AI87" s="113">
        <f t="shared" si="23"/>
        <v>0</v>
      </c>
      <c r="AJ87" s="266"/>
      <c r="AK87" s="46" t="str">
        <f>IFERROR(IF(AI87=0,DATOS!$C$28,IFERROR(IF(Y87=DATOS!$G$16,DATOS!$C$28,IF(AK86=DATOS!$C$28,AK85-(AK85*AI87),IF(AK85=DATOS!$C$28,AK86-(AK86*AI87),IF(AND(AK86=DATOS!$C$28,AK85=DATOS!$C$28),P85-(P85*AI87),AK86-(AK86*AI87))))),"")),"")</f>
        <v>NA</v>
      </c>
      <c r="AL87" s="268"/>
      <c r="AM87" s="266"/>
      <c r="AN87" s="46" t="str">
        <f>IFERROR(IF(Y87=DATOS!$G$15,DATOS!$C$28,IF(AND(AN86=DATOS!$C$28,AN85=DATOS!$C$28),S85-(S85*AI87),IF(AN85=DATOS!$C$28,AN86-(AN86*AI87),IF(AN86=DATOS!$C$28,AN85-(AN85*AI87),(AN86-(AN86*AI87)))))),"")</f>
        <v/>
      </c>
      <c r="AO87" s="268"/>
      <c r="AP87" s="270"/>
      <c r="AQ87" s="272"/>
      <c r="AR87" s="235"/>
      <c r="AS87" s="235"/>
      <c r="AT87" s="235"/>
      <c r="AU87" s="235"/>
      <c r="AV87" s="238"/>
      <c r="AW87" s="239"/>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row>
    <row r="88" spans="1:78" s="184" customFormat="1" ht="120" hidden="1" customHeight="1" x14ac:dyDescent="0.25">
      <c r="A88" s="173"/>
      <c r="B88" s="173"/>
      <c r="C88" s="173"/>
      <c r="D88" s="173"/>
      <c r="E88" s="273">
        <v>26</v>
      </c>
      <c r="F88" s="246" t="s">
        <v>184</v>
      </c>
      <c r="G88" s="248"/>
      <c r="H88" s="248"/>
      <c r="I88" s="246"/>
      <c r="J88" s="248"/>
      <c r="K88" s="248"/>
      <c r="L88" s="252" t="str">
        <f t="shared" ref="L88" si="28">IF(I88="", "", CONCATENATE("Posibilidad de ", LOWER(I88)," por ", LOWER(J88)," debido a ", LOWER(K88)))</f>
        <v/>
      </c>
      <c r="M88" s="246" t="s">
        <v>183</v>
      </c>
      <c r="N88" s="255" t="s">
        <v>182</v>
      </c>
      <c r="O88" s="257" t="str">
        <f>IFERROR(VLOOKUP(P88,DATOS!$I$24:$J$31,2),"")</f>
        <v/>
      </c>
      <c r="P88" s="259" t="str">
        <f>IFERROR(VLOOKUP(N88,DATOS!$H$24:$I$31,2,0),"")</f>
        <v/>
      </c>
      <c r="Q88" s="259" t="s">
        <v>185</v>
      </c>
      <c r="R88" s="261" t="str">
        <f>IFERROR(VLOOKUP(S88,DATOS!$I$35:$J$39,2),"")</f>
        <v/>
      </c>
      <c r="S88" s="259" t="str">
        <f>IFERROR(IF(Q88=DATOS!$H$35,20%,IF(Q88=DATOS!$H$36,40%,IF(OR(Q88=DATOS!$H$37,),60%,IF(OR(Q88=DATOS!$H$38,),80%,IF(OR(Q88=DATOS!$H$39),100%," "))))),"")</f>
        <v xml:space="preserve"> </v>
      </c>
      <c r="T88" s="263" t="str">
        <f>IFERROR(DATOS!D140,"")</f>
        <v/>
      </c>
      <c r="U88" s="174" t="s">
        <v>88</v>
      </c>
      <c r="V88" s="175"/>
      <c r="W88" s="176" t="s">
        <v>186</v>
      </c>
      <c r="X88" s="177">
        <f>IFERROR(VLOOKUP(W88,DATOS!$E$13:$F$28,2,0),"")</f>
        <v>0</v>
      </c>
      <c r="Y88" s="178" t="str">
        <f>IFERROR(VLOOKUP(W88,DATOS!$E$14:$G$16,3,0),"")</f>
        <v/>
      </c>
      <c r="Z88" s="176" t="s">
        <v>187</v>
      </c>
      <c r="AA88" s="179">
        <f>IFERROR(VLOOKUP(Z88,DATOS!$E$13:$F$28,2,0),"")</f>
        <v>0</v>
      </c>
      <c r="AB88" s="180" t="s">
        <v>186</v>
      </c>
      <c r="AC88" s="181"/>
      <c r="AD88" s="182" t="s">
        <v>186</v>
      </c>
      <c r="AE88" s="183"/>
      <c r="AF88" s="182" t="s">
        <v>186</v>
      </c>
      <c r="AG88" s="183"/>
      <c r="AH88" s="182" t="s">
        <v>186</v>
      </c>
      <c r="AI88" s="113">
        <f t="shared" si="23"/>
        <v>0</v>
      </c>
      <c r="AJ88" s="265" t="str">
        <f>IFERROR(VLOOKUP(AL88,DATOS!$B$34:$C$38,2,TRUE),"")</f>
        <v/>
      </c>
      <c r="AK88" s="46" t="str">
        <f>IFERROR(IF(Y88=DATOS!$G$16,DATOS!$C$28,P88-(P88*AI88)),"")</f>
        <v/>
      </c>
      <c r="AL88" s="267">
        <f>IFERROR(MIN(AK88:AK90),"")</f>
        <v>0</v>
      </c>
      <c r="AM88" s="265" t="str">
        <f>IFERROR(VLOOKUP(AO88,DATOS!$E$34:$F$38,2,TRUE),"")</f>
        <v/>
      </c>
      <c r="AN88" s="46" t="str">
        <f>IFERROR(IF(Y88=DATOS!$G$15,DATOS!$C$28,S88-(S88*AI88)),"")</f>
        <v/>
      </c>
      <c r="AO88" s="267">
        <f>IFERROR(IF(AND(AN88=DATOS!$C$28,AN89=DATOS!$C$28,AN90=DATOS!$C$28),S88,MIN(AN88:AN90)),"")</f>
        <v>0</v>
      </c>
      <c r="AP88" s="269" t="str">
        <f>IFERROR(DATOS!X140,"")</f>
        <v/>
      </c>
      <c r="AQ88" s="271" t="str">
        <f>IFERROR(IF(AP88=" "," ",IF(OR(AP88="Bajo",AP88="Moderado"),"Aceptar","Reducir (compartir o mitigar)")),"")</f>
        <v>Reducir (compartir o mitigar)</v>
      </c>
      <c r="AR88" s="233"/>
      <c r="AS88" s="233"/>
      <c r="AT88" s="233"/>
      <c r="AU88" s="233"/>
      <c r="AV88" s="236" t="s">
        <v>290</v>
      </c>
      <c r="AW88" s="239"/>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row>
    <row r="89" spans="1:78" s="184" customFormat="1" ht="120" hidden="1" customHeight="1" x14ac:dyDescent="0.25">
      <c r="A89" s="173"/>
      <c r="B89" s="173"/>
      <c r="C89" s="173"/>
      <c r="D89" s="173"/>
      <c r="E89" s="273"/>
      <c r="F89" s="247"/>
      <c r="G89" s="249"/>
      <c r="H89" s="249"/>
      <c r="I89" s="247"/>
      <c r="J89" s="249"/>
      <c r="K89" s="249"/>
      <c r="L89" s="253"/>
      <c r="M89" s="247"/>
      <c r="N89" s="256"/>
      <c r="O89" s="258"/>
      <c r="P89" s="260"/>
      <c r="Q89" s="260"/>
      <c r="R89" s="262"/>
      <c r="S89" s="260"/>
      <c r="T89" s="264"/>
      <c r="U89" s="174" t="s">
        <v>89</v>
      </c>
      <c r="V89" s="175"/>
      <c r="W89" s="176" t="s">
        <v>186</v>
      </c>
      <c r="X89" s="177">
        <f>IFERROR(VLOOKUP(W89,DATOS!$E$13:$F$28,2,0),"")</f>
        <v>0</v>
      </c>
      <c r="Y89" s="178" t="str">
        <f>IFERROR(VLOOKUP(W89,DATOS!$E$14:$G$16,3,0),"")</f>
        <v/>
      </c>
      <c r="Z89" s="176" t="s">
        <v>187</v>
      </c>
      <c r="AA89" s="179">
        <f>IFERROR(VLOOKUP(Z89,DATOS!$E$13:$F$28,2,0),"")</f>
        <v>0</v>
      </c>
      <c r="AB89" s="180" t="s">
        <v>186</v>
      </c>
      <c r="AC89" s="181"/>
      <c r="AD89" s="182" t="s">
        <v>186</v>
      </c>
      <c r="AE89" s="183"/>
      <c r="AF89" s="182" t="s">
        <v>186</v>
      </c>
      <c r="AG89" s="183"/>
      <c r="AH89" s="182" t="s">
        <v>186</v>
      </c>
      <c r="AI89" s="113">
        <f t="shared" si="23"/>
        <v>0</v>
      </c>
      <c r="AJ89" s="266"/>
      <c r="AK89" s="46" t="str">
        <f>IFERROR(IF(Y89=DATOS!$G$16,DATOS!$C$28,IF(AK88=DATOS!$C$28,P88-(P88*AI89),AK88-(AK88*AI89))),"")</f>
        <v/>
      </c>
      <c r="AL89" s="268"/>
      <c r="AM89" s="266"/>
      <c r="AN89" s="46" t="str">
        <f>IFERROR(IF(Y89=DATOS!$G$15,DATOS!$C$28,IF(AN88=DATOS!$C$28,S88-(S88*AI89),AN88-(AN88*AI89))),"")</f>
        <v/>
      </c>
      <c r="AO89" s="268"/>
      <c r="AP89" s="270"/>
      <c r="AQ89" s="272"/>
      <c r="AR89" s="234"/>
      <c r="AS89" s="234"/>
      <c r="AT89" s="234"/>
      <c r="AU89" s="234"/>
      <c r="AV89" s="237"/>
      <c r="AW89" s="239"/>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row>
    <row r="90" spans="1:78" s="184" customFormat="1" ht="120" hidden="1" customHeight="1" x14ac:dyDescent="0.25">
      <c r="A90" s="173"/>
      <c r="B90" s="173"/>
      <c r="C90" s="173"/>
      <c r="D90" s="173"/>
      <c r="E90" s="273"/>
      <c r="F90" s="247"/>
      <c r="G90" s="250"/>
      <c r="H90" s="249"/>
      <c r="I90" s="251"/>
      <c r="J90" s="249"/>
      <c r="K90" s="249"/>
      <c r="L90" s="254"/>
      <c r="M90" s="251"/>
      <c r="N90" s="256"/>
      <c r="O90" s="258"/>
      <c r="P90" s="260"/>
      <c r="Q90" s="260"/>
      <c r="R90" s="262"/>
      <c r="S90" s="260"/>
      <c r="T90" s="264"/>
      <c r="U90" s="174" t="s">
        <v>90</v>
      </c>
      <c r="V90" s="175"/>
      <c r="W90" s="176" t="s">
        <v>186</v>
      </c>
      <c r="X90" s="177">
        <f>IFERROR(VLOOKUP(W90,DATOS!$E$13:$F$28,2,0),"")</f>
        <v>0</v>
      </c>
      <c r="Y90" s="178" t="str">
        <f>IFERROR(VLOOKUP(W90,DATOS!$E$14:$G$16,3,0),"")</f>
        <v/>
      </c>
      <c r="Z90" s="176" t="s">
        <v>187</v>
      </c>
      <c r="AA90" s="179">
        <f>IFERROR(VLOOKUP(Z90,DATOS!$E$13:$F$28,2,0),"")</f>
        <v>0</v>
      </c>
      <c r="AB90" s="180" t="s">
        <v>186</v>
      </c>
      <c r="AC90" s="181"/>
      <c r="AD90" s="182" t="s">
        <v>186</v>
      </c>
      <c r="AE90" s="183"/>
      <c r="AF90" s="182" t="s">
        <v>186</v>
      </c>
      <c r="AG90" s="183"/>
      <c r="AH90" s="182" t="s">
        <v>186</v>
      </c>
      <c r="AI90" s="113">
        <f t="shared" si="23"/>
        <v>0</v>
      </c>
      <c r="AJ90" s="266"/>
      <c r="AK90" s="46" t="str">
        <f>IFERROR(IF(AI90=0,DATOS!$C$28,IFERROR(IF(Y90=DATOS!$G$16,DATOS!$C$28,IF(AK89=DATOS!$C$28,AK88-(AK88*AI90),IF(AK88=DATOS!$C$28,AK89-(AK89*AI90),IF(AND(AK89=DATOS!$C$28,AK88=DATOS!$C$28),P88-(P88*AI90),AK89-(AK89*AI90))))),"")),"")</f>
        <v>NA</v>
      </c>
      <c r="AL90" s="268"/>
      <c r="AM90" s="266"/>
      <c r="AN90" s="46" t="str">
        <f>IFERROR(IF(Y90=DATOS!$G$15,DATOS!$C$28,IF(AND(AN89=DATOS!$C$28,AN88=DATOS!$C$28),S88-(S88*AI90),IF(AN88=DATOS!$C$28,AN89-(AN89*AI90),IF(AN89=DATOS!$C$28,AN88-(AN88*AI90),(AN89-(AN89*AI90)))))),"")</f>
        <v/>
      </c>
      <c r="AO90" s="268"/>
      <c r="AP90" s="270"/>
      <c r="AQ90" s="272"/>
      <c r="AR90" s="235"/>
      <c r="AS90" s="235"/>
      <c r="AT90" s="235"/>
      <c r="AU90" s="235"/>
      <c r="AV90" s="238"/>
      <c r="AW90" s="239"/>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row>
    <row r="91" spans="1:78" s="184" customFormat="1" ht="120" hidden="1" customHeight="1" x14ac:dyDescent="0.25">
      <c r="A91" s="173"/>
      <c r="B91" s="173"/>
      <c r="C91" s="173"/>
      <c r="D91" s="173"/>
      <c r="E91" s="273">
        <v>27</v>
      </c>
      <c r="F91" s="246" t="s">
        <v>184</v>
      </c>
      <c r="G91" s="248"/>
      <c r="H91" s="248"/>
      <c r="I91" s="246"/>
      <c r="J91" s="248"/>
      <c r="K91" s="248"/>
      <c r="L91" s="252" t="str">
        <f t="shared" ref="L91" si="29">IF(I91="", "", CONCATENATE("Posibilidad de ", LOWER(I91)," por ", LOWER(J91)," debido a ", LOWER(K91)))</f>
        <v/>
      </c>
      <c r="M91" s="246" t="s">
        <v>183</v>
      </c>
      <c r="N91" s="255" t="s">
        <v>182</v>
      </c>
      <c r="O91" s="257" t="str">
        <f>IFERROR(VLOOKUP(P91,DATOS!$I$24:$J$31,2),"")</f>
        <v/>
      </c>
      <c r="P91" s="259" t="str">
        <f>IFERROR(VLOOKUP(N91,DATOS!$H$24:$I$31,2,0),"")</f>
        <v/>
      </c>
      <c r="Q91" s="259" t="s">
        <v>185</v>
      </c>
      <c r="R91" s="261" t="str">
        <f>IFERROR(VLOOKUP(S91,DATOS!$I$35:$J$39,2),"")</f>
        <v/>
      </c>
      <c r="S91" s="259" t="str">
        <f>IFERROR(IF(Q91=DATOS!$H$35,20%,IF(Q91=DATOS!$H$36,40%,IF(OR(Q91=DATOS!$H$37,),60%,IF(OR(Q91=DATOS!$H$38,),80%,IF(OR(Q91=DATOS!$H$39),100%," "))))),"")</f>
        <v xml:space="preserve"> </v>
      </c>
      <c r="T91" s="263" t="str">
        <f>IFERROR(DATOS!D143,"")</f>
        <v/>
      </c>
      <c r="U91" s="174" t="s">
        <v>88</v>
      </c>
      <c r="V91" s="175"/>
      <c r="W91" s="176" t="s">
        <v>186</v>
      </c>
      <c r="X91" s="177">
        <f>IFERROR(VLOOKUP(W91,DATOS!$E$13:$F$28,2,0),"")</f>
        <v>0</v>
      </c>
      <c r="Y91" s="178" t="str">
        <f>IFERROR(VLOOKUP(W91,DATOS!$E$14:$G$16,3,0),"")</f>
        <v/>
      </c>
      <c r="Z91" s="176" t="s">
        <v>187</v>
      </c>
      <c r="AA91" s="179">
        <f>IFERROR(VLOOKUP(Z91,DATOS!$E$13:$F$28,2,0),"")</f>
        <v>0</v>
      </c>
      <c r="AB91" s="180" t="s">
        <v>186</v>
      </c>
      <c r="AC91" s="181"/>
      <c r="AD91" s="182" t="s">
        <v>186</v>
      </c>
      <c r="AE91" s="183"/>
      <c r="AF91" s="182" t="s">
        <v>186</v>
      </c>
      <c r="AG91" s="183"/>
      <c r="AH91" s="182" t="s">
        <v>186</v>
      </c>
      <c r="AI91" s="113">
        <f t="shared" si="23"/>
        <v>0</v>
      </c>
      <c r="AJ91" s="265" t="str">
        <f>IFERROR(VLOOKUP(AL91,DATOS!$B$34:$C$38,2,TRUE),"")</f>
        <v/>
      </c>
      <c r="AK91" s="46" t="str">
        <f>IFERROR(IF(Y91=DATOS!$G$16,DATOS!$C$28,P91-(P91*AI91)),"")</f>
        <v/>
      </c>
      <c r="AL91" s="267">
        <f>IFERROR(MIN(AK91:AK93),"")</f>
        <v>0</v>
      </c>
      <c r="AM91" s="265" t="str">
        <f>IFERROR(VLOOKUP(AO91,DATOS!$E$34:$F$38,2,TRUE),"")</f>
        <v/>
      </c>
      <c r="AN91" s="46" t="str">
        <f>IFERROR(IF(Y91=DATOS!$G$15,DATOS!$C$28,S91-(S91*AI91)),"")</f>
        <v/>
      </c>
      <c r="AO91" s="267">
        <f>IFERROR(IF(AND(AN91=DATOS!$C$28,AN92=DATOS!$C$28,AN93=DATOS!$C$28),S91,MIN(AN91:AN93)),"")</f>
        <v>0</v>
      </c>
      <c r="AP91" s="269" t="str">
        <f>IFERROR(DATOS!X143,"")</f>
        <v/>
      </c>
      <c r="AQ91" s="271" t="str">
        <f>IFERROR(IF(AP91=" "," ",IF(OR(AP91="Bajo",AP91="Moderado"),"Aceptar","Reducir (compartir o mitigar)")),"")</f>
        <v>Reducir (compartir o mitigar)</v>
      </c>
      <c r="AR91" s="233"/>
      <c r="AS91" s="233"/>
      <c r="AT91" s="233"/>
      <c r="AU91" s="233"/>
      <c r="AV91" s="236" t="s">
        <v>290</v>
      </c>
      <c r="AW91" s="239"/>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row>
    <row r="92" spans="1:78" s="184" customFormat="1" ht="120" hidden="1" customHeight="1" x14ac:dyDescent="0.25">
      <c r="A92" s="173"/>
      <c r="B92" s="173"/>
      <c r="C92" s="173"/>
      <c r="D92" s="173"/>
      <c r="E92" s="273"/>
      <c r="F92" s="247"/>
      <c r="G92" s="249"/>
      <c r="H92" s="249"/>
      <c r="I92" s="247"/>
      <c r="J92" s="249"/>
      <c r="K92" s="249"/>
      <c r="L92" s="253"/>
      <c r="M92" s="247"/>
      <c r="N92" s="256"/>
      <c r="O92" s="258"/>
      <c r="P92" s="260"/>
      <c r="Q92" s="260"/>
      <c r="R92" s="262"/>
      <c r="S92" s="260"/>
      <c r="T92" s="264"/>
      <c r="U92" s="174" t="s">
        <v>89</v>
      </c>
      <c r="V92" s="175"/>
      <c r="W92" s="176" t="s">
        <v>186</v>
      </c>
      <c r="X92" s="177">
        <f>IFERROR(VLOOKUP(W92,DATOS!$E$13:$F$28,2,0),"")</f>
        <v>0</v>
      </c>
      <c r="Y92" s="178" t="str">
        <f>IFERROR(VLOOKUP(W92,DATOS!$E$14:$G$16,3,0),"")</f>
        <v/>
      </c>
      <c r="Z92" s="176" t="s">
        <v>187</v>
      </c>
      <c r="AA92" s="179">
        <f>IFERROR(VLOOKUP(Z92,DATOS!$E$13:$F$28,2,0),"")</f>
        <v>0</v>
      </c>
      <c r="AB92" s="180" t="s">
        <v>186</v>
      </c>
      <c r="AC92" s="181"/>
      <c r="AD92" s="182" t="s">
        <v>186</v>
      </c>
      <c r="AE92" s="183"/>
      <c r="AF92" s="182" t="s">
        <v>186</v>
      </c>
      <c r="AG92" s="183"/>
      <c r="AH92" s="182" t="s">
        <v>186</v>
      </c>
      <c r="AI92" s="113">
        <f t="shared" si="23"/>
        <v>0</v>
      </c>
      <c r="AJ92" s="266"/>
      <c r="AK92" s="46" t="str">
        <f>IFERROR(IF(Y92=DATOS!$G$16,DATOS!$C$28,IF(AK91=DATOS!$C$28,P91-(P91*AI92),AK91-(AK91*AI92))),"")</f>
        <v/>
      </c>
      <c r="AL92" s="268"/>
      <c r="AM92" s="266"/>
      <c r="AN92" s="46" t="str">
        <f>IFERROR(IF(Y92=DATOS!$G$15,DATOS!$C$28,IF(AN91=DATOS!$C$28,S91-(S91*AI92),AN91-(AN91*AI92))),"")</f>
        <v/>
      </c>
      <c r="AO92" s="268"/>
      <c r="AP92" s="270"/>
      <c r="AQ92" s="272"/>
      <c r="AR92" s="234"/>
      <c r="AS92" s="234"/>
      <c r="AT92" s="234"/>
      <c r="AU92" s="234"/>
      <c r="AV92" s="237"/>
      <c r="AW92" s="239"/>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row>
    <row r="93" spans="1:78" s="184" customFormat="1" ht="120" hidden="1" customHeight="1" x14ac:dyDescent="0.25">
      <c r="A93" s="173"/>
      <c r="B93" s="173"/>
      <c r="C93" s="173"/>
      <c r="D93" s="173"/>
      <c r="E93" s="273"/>
      <c r="F93" s="247"/>
      <c r="G93" s="250"/>
      <c r="H93" s="249"/>
      <c r="I93" s="251"/>
      <c r="J93" s="249"/>
      <c r="K93" s="249"/>
      <c r="L93" s="254"/>
      <c r="M93" s="251"/>
      <c r="N93" s="256"/>
      <c r="O93" s="258"/>
      <c r="P93" s="260"/>
      <c r="Q93" s="260"/>
      <c r="R93" s="262"/>
      <c r="S93" s="260"/>
      <c r="T93" s="264"/>
      <c r="U93" s="174" t="s">
        <v>90</v>
      </c>
      <c r="V93" s="175"/>
      <c r="W93" s="176" t="s">
        <v>186</v>
      </c>
      <c r="X93" s="177">
        <f>IFERROR(VLOOKUP(W93,DATOS!$E$13:$F$28,2,0),"")</f>
        <v>0</v>
      </c>
      <c r="Y93" s="178" t="str">
        <f>IFERROR(VLOOKUP(W93,DATOS!$E$14:$G$16,3,0),"")</f>
        <v/>
      </c>
      <c r="Z93" s="176" t="s">
        <v>187</v>
      </c>
      <c r="AA93" s="179">
        <f>IFERROR(VLOOKUP(Z93,DATOS!$E$13:$F$28,2,0),"")</f>
        <v>0</v>
      </c>
      <c r="AB93" s="180" t="s">
        <v>186</v>
      </c>
      <c r="AC93" s="181"/>
      <c r="AD93" s="182" t="s">
        <v>186</v>
      </c>
      <c r="AE93" s="183"/>
      <c r="AF93" s="182" t="s">
        <v>186</v>
      </c>
      <c r="AG93" s="183"/>
      <c r="AH93" s="182" t="s">
        <v>186</v>
      </c>
      <c r="AI93" s="113">
        <f t="shared" si="23"/>
        <v>0</v>
      </c>
      <c r="AJ93" s="266"/>
      <c r="AK93" s="46" t="str">
        <f>IFERROR(IF(AI93=0,DATOS!$C$28,IFERROR(IF(Y93=DATOS!$G$16,DATOS!$C$28,IF(AK92=DATOS!$C$28,AK91-(AK91*AI93),IF(AK91=DATOS!$C$28,AK92-(AK92*AI93),IF(AND(AK92=DATOS!$C$28,AK91=DATOS!$C$28),P91-(P91*AI93),AK92-(AK92*AI93))))),"")),"")</f>
        <v>NA</v>
      </c>
      <c r="AL93" s="268"/>
      <c r="AM93" s="266"/>
      <c r="AN93" s="46" t="str">
        <f>IFERROR(IF(Y93=DATOS!$G$15,DATOS!$C$28,IF(AND(AN92=DATOS!$C$28,AN91=DATOS!$C$28),S91-(S91*AI93),IF(AN91=DATOS!$C$28,AN92-(AN92*AI93),IF(AN92=DATOS!$C$28,AN91-(AN91*AI93),(AN92-(AN92*AI93)))))),"")</f>
        <v/>
      </c>
      <c r="AO93" s="268"/>
      <c r="AP93" s="270"/>
      <c r="AQ93" s="272"/>
      <c r="AR93" s="235"/>
      <c r="AS93" s="235"/>
      <c r="AT93" s="235"/>
      <c r="AU93" s="235"/>
      <c r="AV93" s="238"/>
      <c r="AW93" s="239"/>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row>
    <row r="94" spans="1:78" s="184" customFormat="1" ht="120" hidden="1" customHeight="1" x14ac:dyDescent="0.25">
      <c r="A94" s="173"/>
      <c r="B94" s="173"/>
      <c r="C94" s="173"/>
      <c r="D94" s="173"/>
      <c r="E94" s="273">
        <v>28</v>
      </c>
      <c r="F94" s="246" t="s">
        <v>184</v>
      </c>
      <c r="G94" s="248"/>
      <c r="H94" s="248"/>
      <c r="I94" s="246"/>
      <c r="J94" s="248"/>
      <c r="K94" s="248"/>
      <c r="L94" s="252" t="str">
        <f t="shared" ref="L94" si="30">IF(I94="", "", CONCATENATE("Posibilidad de ", LOWER(I94)," por ", LOWER(J94)," debido a ", LOWER(K94)))</f>
        <v/>
      </c>
      <c r="M94" s="246" t="s">
        <v>183</v>
      </c>
      <c r="N94" s="255" t="s">
        <v>182</v>
      </c>
      <c r="O94" s="257" t="str">
        <f>IFERROR(VLOOKUP(P94,DATOS!$I$24:$J$31,2),"")</f>
        <v/>
      </c>
      <c r="P94" s="259" t="str">
        <f>IFERROR(VLOOKUP(N94,DATOS!$H$24:$I$31,2,0),"")</f>
        <v/>
      </c>
      <c r="Q94" s="259" t="s">
        <v>185</v>
      </c>
      <c r="R94" s="261" t="str">
        <f>IFERROR(VLOOKUP(S94,DATOS!$I$35:$J$39,2),"")</f>
        <v/>
      </c>
      <c r="S94" s="259" t="str">
        <f>IFERROR(IF(Q94=DATOS!$H$35,20%,IF(Q94=DATOS!$H$36,40%,IF(OR(Q94=DATOS!$H$37,),60%,IF(OR(Q94=DATOS!$H$38,),80%,IF(OR(Q94=DATOS!$H$39),100%," "))))),"")</f>
        <v xml:space="preserve"> </v>
      </c>
      <c r="T94" s="263" t="str">
        <f>IFERROR(DATOS!D146,"")</f>
        <v/>
      </c>
      <c r="U94" s="174" t="s">
        <v>88</v>
      </c>
      <c r="V94" s="175"/>
      <c r="W94" s="176" t="s">
        <v>186</v>
      </c>
      <c r="X94" s="177">
        <f>IFERROR(VLOOKUP(W94,DATOS!$E$13:$F$28,2,0),"")</f>
        <v>0</v>
      </c>
      <c r="Y94" s="178" t="str">
        <f>IFERROR(VLOOKUP(W94,DATOS!$E$14:$G$16,3,0),"")</f>
        <v/>
      </c>
      <c r="Z94" s="176" t="s">
        <v>187</v>
      </c>
      <c r="AA94" s="179">
        <f>IFERROR(VLOOKUP(Z94,DATOS!$E$13:$F$28,2,0),"")</f>
        <v>0</v>
      </c>
      <c r="AB94" s="180" t="s">
        <v>186</v>
      </c>
      <c r="AC94" s="181"/>
      <c r="AD94" s="182" t="s">
        <v>186</v>
      </c>
      <c r="AE94" s="183"/>
      <c r="AF94" s="182" t="s">
        <v>186</v>
      </c>
      <c r="AG94" s="183"/>
      <c r="AH94" s="182" t="s">
        <v>186</v>
      </c>
      <c r="AI94" s="113">
        <f t="shared" si="23"/>
        <v>0</v>
      </c>
      <c r="AJ94" s="265" t="str">
        <f>IFERROR(VLOOKUP(AL94,DATOS!$B$34:$C$38,2,TRUE),"")</f>
        <v/>
      </c>
      <c r="AK94" s="46" t="str">
        <f>IFERROR(IF(Y94=DATOS!$G$16,DATOS!$C$28,P94-(P94*AI94)),"")</f>
        <v/>
      </c>
      <c r="AL94" s="267">
        <f>IFERROR(MIN(AK94:AK96),"")</f>
        <v>0</v>
      </c>
      <c r="AM94" s="265" t="str">
        <f>IFERROR(VLOOKUP(AO94,DATOS!$E$34:$F$38,2,TRUE),"")</f>
        <v/>
      </c>
      <c r="AN94" s="46" t="str">
        <f>IFERROR(IF(Y94=DATOS!$G$15,DATOS!$C$28,S94-(S94*AI94)),"")</f>
        <v/>
      </c>
      <c r="AO94" s="267">
        <f>IFERROR(IF(AND(AN94=DATOS!$C$28,AN95=DATOS!$C$28,AN96=DATOS!$C$28),S94,MIN(AN94:AN96)),"")</f>
        <v>0</v>
      </c>
      <c r="AP94" s="269" t="str">
        <f>IFERROR(DATOS!X146,"")</f>
        <v/>
      </c>
      <c r="AQ94" s="271" t="str">
        <f>IFERROR(IF(AP94=" "," ",IF(OR(AP94="Bajo",AP94="Moderado"),"Aceptar","Reducir (compartir o mitigar)")),"")</f>
        <v>Reducir (compartir o mitigar)</v>
      </c>
      <c r="AR94" s="233"/>
      <c r="AS94" s="233"/>
      <c r="AT94" s="233"/>
      <c r="AU94" s="233"/>
      <c r="AV94" s="236" t="s">
        <v>290</v>
      </c>
      <c r="AW94" s="239"/>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row>
    <row r="95" spans="1:78" s="184" customFormat="1" ht="120" hidden="1" customHeight="1" x14ac:dyDescent="0.25">
      <c r="A95" s="173"/>
      <c r="B95" s="173"/>
      <c r="C95" s="173"/>
      <c r="D95" s="173"/>
      <c r="E95" s="273"/>
      <c r="F95" s="247"/>
      <c r="G95" s="249"/>
      <c r="H95" s="249"/>
      <c r="I95" s="247"/>
      <c r="J95" s="249"/>
      <c r="K95" s="249"/>
      <c r="L95" s="253"/>
      <c r="M95" s="247"/>
      <c r="N95" s="256"/>
      <c r="O95" s="258"/>
      <c r="P95" s="260"/>
      <c r="Q95" s="260"/>
      <c r="R95" s="262"/>
      <c r="S95" s="260"/>
      <c r="T95" s="264"/>
      <c r="U95" s="174" t="s">
        <v>89</v>
      </c>
      <c r="V95" s="175"/>
      <c r="W95" s="176" t="s">
        <v>186</v>
      </c>
      <c r="X95" s="177">
        <f>IFERROR(VLOOKUP(W95,DATOS!$E$13:$F$28,2,0),"")</f>
        <v>0</v>
      </c>
      <c r="Y95" s="178" t="str">
        <f>IFERROR(VLOOKUP(W95,DATOS!$E$14:$G$16,3,0),"")</f>
        <v/>
      </c>
      <c r="Z95" s="176" t="s">
        <v>187</v>
      </c>
      <c r="AA95" s="179">
        <f>IFERROR(VLOOKUP(Z95,DATOS!$E$13:$F$28,2,0),"")</f>
        <v>0</v>
      </c>
      <c r="AB95" s="180" t="s">
        <v>186</v>
      </c>
      <c r="AC95" s="181"/>
      <c r="AD95" s="182" t="s">
        <v>186</v>
      </c>
      <c r="AE95" s="183"/>
      <c r="AF95" s="182" t="s">
        <v>186</v>
      </c>
      <c r="AG95" s="183"/>
      <c r="AH95" s="182" t="s">
        <v>186</v>
      </c>
      <c r="AI95" s="113">
        <f t="shared" si="23"/>
        <v>0</v>
      </c>
      <c r="AJ95" s="266"/>
      <c r="AK95" s="46" t="str">
        <f>IFERROR(IF(Y95=DATOS!$G$16,DATOS!$C$28,IF(AK94=DATOS!$C$28,P94-(P94*AI95),AK94-(AK94*AI95))),"")</f>
        <v/>
      </c>
      <c r="AL95" s="268"/>
      <c r="AM95" s="266"/>
      <c r="AN95" s="46" t="str">
        <f>IFERROR(IF(Y95=DATOS!$G$15,DATOS!$C$28,IF(AN94=DATOS!$C$28,S94-(S94*AI95),AN94-(AN94*AI95))),"")</f>
        <v/>
      </c>
      <c r="AO95" s="268"/>
      <c r="AP95" s="270"/>
      <c r="AQ95" s="272"/>
      <c r="AR95" s="234"/>
      <c r="AS95" s="234"/>
      <c r="AT95" s="234"/>
      <c r="AU95" s="234"/>
      <c r="AV95" s="237"/>
      <c r="AW95" s="239"/>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row>
    <row r="96" spans="1:78" s="184" customFormat="1" ht="120" hidden="1" customHeight="1" x14ac:dyDescent="0.25">
      <c r="A96" s="173"/>
      <c r="B96" s="173"/>
      <c r="C96" s="173"/>
      <c r="D96" s="173"/>
      <c r="E96" s="273"/>
      <c r="F96" s="247"/>
      <c r="G96" s="250"/>
      <c r="H96" s="249"/>
      <c r="I96" s="251"/>
      <c r="J96" s="249"/>
      <c r="K96" s="249"/>
      <c r="L96" s="254"/>
      <c r="M96" s="251"/>
      <c r="N96" s="256"/>
      <c r="O96" s="258"/>
      <c r="P96" s="260"/>
      <c r="Q96" s="260"/>
      <c r="R96" s="262"/>
      <c r="S96" s="260"/>
      <c r="T96" s="264"/>
      <c r="U96" s="174" t="s">
        <v>90</v>
      </c>
      <c r="V96" s="175"/>
      <c r="W96" s="176" t="s">
        <v>186</v>
      </c>
      <c r="X96" s="177">
        <f>IFERROR(VLOOKUP(W96,DATOS!$E$13:$F$28,2,0),"")</f>
        <v>0</v>
      </c>
      <c r="Y96" s="178" t="str">
        <f>IFERROR(VLOOKUP(W96,DATOS!$E$14:$G$16,3,0),"")</f>
        <v/>
      </c>
      <c r="Z96" s="176" t="s">
        <v>187</v>
      </c>
      <c r="AA96" s="179">
        <f>IFERROR(VLOOKUP(Z96,DATOS!$E$13:$F$28,2,0),"")</f>
        <v>0</v>
      </c>
      <c r="AB96" s="180" t="s">
        <v>186</v>
      </c>
      <c r="AC96" s="181"/>
      <c r="AD96" s="182" t="s">
        <v>186</v>
      </c>
      <c r="AE96" s="183"/>
      <c r="AF96" s="182" t="s">
        <v>186</v>
      </c>
      <c r="AG96" s="183"/>
      <c r="AH96" s="182" t="s">
        <v>186</v>
      </c>
      <c r="AI96" s="113">
        <f t="shared" si="23"/>
        <v>0</v>
      </c>
      <c r="AJ96" s="266"/>
      <c r="AK96" s="46" t="str">
        <f>IFERROR(IF(AI96=0,DATOS!$C$28,IFERROR(IF(Y96=DATOS!$G$16,DATOS!$C$28,IF(AK95=DATOS!$C$28,AK94-(AK94*AI96),IF(AK94=DATOS!$C$28,AK95-(AK95*AI96),IF(AND(AK95=DATOS!$C$28,AK94=DATOS!$C$28),P94-(P94*AI96),AK95-(AK95*AI96))))),"")),"")</f>
        <v>NA</v>
      </c>
      <c r="AL96" s="268"/>
      <c r="AM96" s="266"/>
      <c r="AN96" s="46" t="str">
        <f>IFERROR(IF(Y96=DATOS!$G$15,DATOS!$C$28,IF(AND(AN95=DATOS!$C$28,AN94=DATOS!$C$28),S94-(S94*AI96),IF(AN94=DATOS!$C$28,AN95-(AN95*AI96),IF(AN95=DATOS!$C$28,AN94-(AN94*AI96),(AN95-(AN95*AI96)))))),"")</f>
        <v/>
      </c>
      <c r="AO96" s="268"/>
      <c r="AP96" s="270"/>
      <c r="AQ96" s="272"/>
      <c r="AR96" s="235"/>
      <c r="AS96" s="235"/>
      <c r="AT96" s="235"/>
      <c r="AU96" s="235"/>
      <c r="AV96" s="238"/>
      <c r="AW96" s="239"/>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row>
    <row r="97" spans="1:78" s="184" customFormat="1" ht="120" hidden="1" customHeight="1" x14ac:dyDescent="0.25">
      <c r="A97" s="173"/>
      <c r="B97" s="173"/>
      <c r="C97" s="173"/>
      <c r="D97" s="173"/>
      <c r="E97" s="273">
        <v>29</v>
      </c>
      <c r="F97" s="246" t="s">
        <v>184</v>
      </c>
      <c r="G97" s="248"/>
      <c r="H97" s="248"/>
      <c r="I97" s="246"/>
      <c r="J97" s="248"/>
      <c r="K97" s="248"/>
      <c r="L97" s="252" t="str">
        <f t="shared" ref="L97" si="31">IF(I97="", "", CONCATENATE("Posibilidad de ", LOWER(I97)," por ", LOWER(J97)," debido a ", LOWER(K97)))</f>
        <v/>
      </c>
      <c r="M97" s="246" t="s">
        <v>183</v>
      </c>
      <c r="N97" s="255" t="s">
        <v>182</v>
      </c>
      <c r="O97" s="257" t="str">
        <f>IFERROR(VLOOKUP(P97,DATOS!$I$24:$J$31,2),"")</f>
        <v/>
      </c>
      <c r="P97" s="259" t="str">
        <f>IFERROR(VLOOKUP(N97,DATOS!$H$24:$I$31,2,0),"")</f>
        <v/>
      </c>
      <c r="Q97" s="259" t="s">
        <v>185</v>
      </c>
      <c r="R97" s="261" t="str">
        <f>IFERROR(VLOOKUP(S97,DATOS!$I$35:$J$39,2),"")</f>
        <v/>
      </c>
      <c r="S97" s="259" t="str">
        <f>IFERROR(IF(Q97=DATOS!$H$35,20%,IF(Q97=DATOS!$H$36,40%,IF(OR(Q97=DATOS!$H$37,),60%,IF(OR(Q97=DATOS!$H$38,),80%,IF(OR(Q97=DATOS!$H$39),100%," "))))),"")</f>
        <v xml:space="preserve"> </v>
      </c>
      <c r="T97" s="263" t="str">
        <f>IFERROR(DATOS!D149,"")</f>
        <v/>
      </c>
      <c r="U97" s="174" t="s">
        <v>88</v>
      </c>
      <c r="V97" s="175"/>
      <c r="W97" s="176" t="s">
        <v>186</v>
      </c>
      <c r="X97" s="177">
        <f>IFERROR(VLOOKUP(W97,DATOS!$E$13:$F$28,2,0),"")</f>
        <v>0</v>
      </c>
      <c r="Y97" s="178" t="str">
        <f>IFERROR(VLOOKUP(W97,DATOS!$E$14:$G$16,3,0),"")</f>
        <v/>
      </c>
      <c r="Z97" s="176" t="s">
        <v>187</v>
      </c>
      <c r="AA97" s="179">
        <f>IFERROR(VLOOKUP(Z97,DATOS!$E$13:$F$28,2,0),"")</f>
        <v>0</v>
      </c>
      <c r="AB97" s="180" t="s">
        <v>186</v>
      </c>
      <c r="AC97" s="181"/>
      <c r="AD97" s="182" t="s">
        <v>186</v>
      </c>
      <c r="AE97" s="183"/>
      <c r="AF97" s="182" t="s">
        <v>186</v>
      </c>
      <c r="AG97" s="183"/>
      <c r="AH97" s="182" t="s">
        <v>186</v>
      </c>
      <c r="AI97" s="113">
        <f t="shared" ref="AI97:AI99" si="32">SUM(X97,AA97)</f>
        <v>0</v>
      </c>
      <c r="AJ97" s="265" t="str">
        <f>IFERROR(VLOOKUP(AL97,DATOS!$B$34:$C$38,2,TRUE),"")</f>
        <v/>
      </c>
      <c r="AK97" s="46" t="str">
        <f>IFERROR(IF(Y97=DATOS!$G$16,DATOS!$C$28,P97-(P97*AI97)),"")</f>
        <v/>
      </c>
      <c r="AL97" s="267">
        <f>IFERROR(MIN(AK97:AK99),"")</f>
        <v>0</v>
      </c>
      <c r="AM97" s="265" t="str">
        <f>IFERROR(VLOOKUP(AO97,DATOS!$E$34:$F$38,2,TRUE),"")</f>
        <v/>
      </c>
      <c r="AN97" s="46" t="str">
        <f>IFERROR(IF(Y97=DATOS!$G$15,DATOS!$C$28,S97-(S97*AI97)),"")</f>
        <v/>
      </c>
      <c r="AO97" s="267">
        <f>IFERROR(IF(AND(AN97=DATOS!$C$28,AN98=DATOS!$C$28,AN99=DATOS!$C$28),S97,MIN(AN97:AN99)),"")</f>
        <v>0</v>
      </c>
      <c r="AP97" s="269" t="str">
        <f>IFERROR(DATOS!X149,"")</f>
        <v/>
      </c>
      <c r="AQ97" s="271" t="str">
        <f>IFERROR(IF(AP97=" "," ",IF(OR(AP97="Bajo",AP97="Moderado"),"Aceptar","Reducir (compartir o mitigar)")),"")</f>
        <v>Reducir (compartir o mitigar)</v>
      </c>
      <c r="AR97" s="233"/>
      <c r="AS97" s="233"/>
      <c r="AT97" s="233"/>
      <c r="AU97" s="233"/>
      <c r="AV97" s="236" t="s">
        <v>290</v>
      </c>
      <c r="AW97" s="239"/>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row>
    <row r="98" spans="1:78" s="184" customFormat="1" ht="120" hidden="1" customHeight="1" x14ac:dyDescent="0.25">
      <c r="A98" s="173"/>
      <c r="B98" s="173"/>
      <c r="C98" s="173"/>
      <c r="D98" s="173"/>
      <c r="E98" s="273"/>
      <c r="F98" s="247"/>
      <c r="G98" s="249"/>
      <c r="H98" s="249"/>
      <c r="I98" s="247"/>
      <c r="J98" s="249"/>
      <c r="K98" s="249"/>
      <c r="L98" s="253"/>
      <c r="M98" s="247"/>
      <c r="N98" s="256"/>
      <c r="O98" s="258"/>
      <c r="P98" s="260"/>
      <c r="Q98" s="260"/>
      <c r="R98" s="262"/>
      <c r="S98" s="260"/>
      <c r="T98" s="264"/>
      <c r="U98" s="174" t="s">
        <v>89</v>
      </c>
      <c r="V98" s="175"/>
      <c r="W98" s="176" t="s">
        <v>186</v>
      </c>
      <c r="X98" s="177">
        <f>IFERROR(VLOOKUP(W98,DATOS!$E$13:$F$28,2,0),"")</f>
        <v>0</v>
      </c>
      <c r="Y98" s="178" t="str">
        <f>IFERROR(VLOOKUP(W98,DATOS!$E$14:$G$16,3,0),"")</f>
        <v/>
      </c>
      <c r="Z98" s="176" t="s">
        <v>187</v>
      </c>
      <c r="AA98" s="179">
        <f>IFERROR(VLOOKUP(Z98,DATOS!$E$13:$F$28,2,0),"")</f>
        <v>0</v>
      </c>
      <c r="AB98" s="180" t="s">
        <v>186</v>
      </c>
      <c r="AC98" s="181"/>
      <c r="AD98" s="182" t="s">
        <v>186</v>
      </c>
      <c r="AE98" s="183"/>
      <c r="AF98" s="182" t="s">
        <v>186</v>
      </c>
      <c r="AG98" s="183"/>
      <c r="AH98" s="182" t="s">
        <v>186</v>
      </c>
      <c r="AI98" s="113">
        <f t="shared" si="32"/>
        <v>0</v>
      </c>
      <c r="AJ98" s="266"/>
      <c r="AK98" s="46" t="str">
        <f>IFERROR(IF(Y98=DATOS!$G$16,DATOS!$C$28,IF(AK97=DATOS!$C$28,P97-(P97*AI98),AK97-(AK97*AI98))),"")</f>
        <v/>
      </c>
      <c r="AL98" s="268"/>
      <c r="AM98" s="266"/>
      <c r="AN98" s="46" t="str">
        <f>IFERROR(IF(Y98=DATOS!$G$15,DATOS!$C$28,IF(AN97=DATOS!$C$28,S97-(S97*AI98),AN97-(AN97*AI98))),"")</f>
        <v/>
      </c>
      <c r="AO98" s="268"/>
      <c r="AP98" s="270"/>
      <c r="AQ98" s="272"/>
      <c r="AR98" s="234"/>
      <c r="AS98" s="234"/>
      <c r="AT98" s="234"/>
      <c r="AU98" s="234"/>
      <c r="AV98" s="237"/>
      <c r="AW98" s="239"/>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row>
    <row r="99" spans="1:78" s="184" customFormat="1" ht="120" hidden="1" customHeight="1" x14ac:dyDescent="0.25">
      <c r="A99" s="173"/>
      <c r="B99" s="173"/>
      <c r="C99" s="173"/>
      <c r="D99" s="173"/>
      <c r="E99" s="273"/>
      <c r="F99" s="247"/>
      <c r="G99" s="250"/>
      <c r="H99" s="249"/>
      <c r="I99" s="251"/>
      <c r="J99" s="249"/>
      <c r="K99" s="249"/>
      <c r="L99" s="254"/>
      <c r="M99" s="251"/>
      <c r="N99" s="256"/>
      <c r="O99" s="258"/>
      <c r="P99" s="260"/>
      <c r="Q99" s="260"/>
      <c r="R99" s="262"/>
      <c r="S99" s="260"/>
      <c r="T99" s="264"/>
      <c r="U99" s="174" t="s">
        <v>90</v>
      </c>
      <c r="V99" s="175"/>
      <c r="W99" s="176" t="s">
        <v>186</v>
      </c>
      <c r="X99" s="177">
        <f>IFERROR(VLOOKUP(W99,DATOS!$E$13:$F$28,2,0),"")</f>
        <v>0</v>
      </c>
      <c r="Y99" s="178" t="str">
        <f>IFERROR(VLOOKUP(W99,DATOS!$E$14:$G$16,3,0),"")</f>
        <v/>
      </c>
      <c r="Z99" s="176" t="s">
        <v>187</v>
      </c>
      <c r="AA99" s="179">
        <f>IFERROR(VLOOKUP(Z99,DATOS!$E$13:$F$28,2,0),"")</f>
        <v>0</v>
      </c>
      <c r="AB99" s="180" t="s">
        <v>186</v>
      </c>
      <c r="AC99" s="181"/>
      <c r="AD99" s="182" t="s">
        <v>186</v>
      </c>
      <c r="AE99" s="183"/>
      <c r="AF99" s="182" t="s">
        <v>186</v>
      </c>
      <c r="AG99" s="183"/>
      <c r="AH99" s="182" t="s">
        <v>186</v>
      </c>
      <c r="AI99" s="113">
        <f t="shared" si="32"/>
        <v>0</v>
      </c>
      <c r="AJ99" s="266"/>
      <c r="AK99" s="46" t="str">
        <f>IFERROR(IF(AI99=0,DATOS!$C$28,IFERROR(IF(Y99=DATOS!$G$16,DATOS!$C$28,IF(AK98=DATOS!$C$28,AK97-(AK97*AI99),IF(AK97=DATOS!$C$28,AK98-(AK98*AI99),IF(AND(AK98=DATOS!$C$28,AK97=DATOS!$C$28),P97-(P97*AI99),AK98-(AK98*AI99))))),"")),"")</f>
        <v>NA</v>
      </c>
      <c r="AL99" s="268"/>
      <c r="AM99" s="266"/>
      <c r="AN99" s="46" t="str">
        <f>IFERROR(IF(Y99=DATOS!$G$15,DATOS!$C$28,IF(AND(AN98=DATOS!$C$28,AN97=DATOS!$C$28),S97-(S97*AI99),IF(AN97=DATOS!$C$28,AN98-(AN98*AI99),IF(AN98=DATOS!$C$28,AN97-(AN97*AI99),(AN98-(AN98*AI99)))))),"")</f>
        <v/>
      </c>
      <c r="AO99" s="268"/>
      <c r="AP99" s="270"/>
      <c r="AQ99" s="272"/>
      <c r="AR99" s="235"/>
      <c r="AS99" s="235"/>
      <c r="AT99" s="235"/>
      <c r="AU99" s="235"/>
      <c r="AV99" s="238"/>
      <c r="AW99" s="239"/>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row>
    <row r="100" spans="1:78" s="184" customFormat="1" ht="120" hidden="1" customHeight="1" x14ac:dyDescent="0.25">
      <c r="A100" s="173"/>
      <c r="B100" s="173"/>
      <c r="C100" s="173"/>
      <c r="D100" s="173"/>
      <c r="E100" s="273">
        <v>30</v>
      </c>
      <c r="F100" s="246" t="s">
        <v>184</v>
      </c>
      <c r="G100" s="248"/>
      <c r="H100" s="248"/>
      <c r="I100" s="246"/>
      <c r="J100" s="248"/>
      <c r="K100" s="248"/>
      <c r="L100" s="252" t="str">
        <f t="shared" ref="L100" si="33">IF(I100="", "", CONCATENATE("Posibilidad de ", LOWER(I100)," por ", LOWER(J100)," debido a ", LOWER(K100)))</f>
        <v/>
      </c>
      <c r="M100" s="246" t="s">
        <v>183</v>
      </c>
      <c r="N100" s="255" t="s">
        <v>182</v>
      </c>
      <c r="O100" s="257" t="str">
        <f>IFERROR(VLOOKUP(P100,DATOS!$I$24:$J$31,2),"")</f>
        <v/>
      </c>
      <c r="P100" s="259" t="str">
        <f>IFERROR(VLOOKUP(N100,DATOS!$H$24:$I$31,2,0),"")</f>
        <v/>
      </c>
      <c r="Q100" s="259" t="s">
        <v>185</v>
      </c>
      <c r="R100" s="261" t="str">
        <f>IFERROR(VLOOKUP(S100,DATOS!$I$35:$J$39,2),"")</f>
        <v/>
      </c>
      <c r="S100" s="259" t="str">
        <f>IFERROR(IF(Q100=DATOS!$H$35,20%,IF(Q100=DATOS!$H$36,40%,IF(OR(Q100=DATOS!$H$37,),60%,IF(OR(Q100=DATOS!$H$38,),80%,IF(OR(Q100=DATOS!$H$39),100%," "))))),"")</f>
        <v xml:space="preserve"> </v>
      </c>
      <c r="T100" s="263" t="str">
        <f>IFERROR(DATOS!D152,"")</f>
        <v/>
      </c>
      <c r="U100" s="174" t="s">
        <v>88</v>
      </c>
      <c r="V100" s="175"/>
      <c r="W100" s="176" t="s">
        <v>186</v>
      </c>
      <c r="X100" s="177">
        <f>IFERROR(VLOOKUP(W100,DATOS!$E$13:$F$28,2,0),"")</f>
        <v>0</v>
      </c>
      <c r="Y100" s="178" t="str">
        <f>IFERROR(VLOOKUP(W100,DATOS!$E$14:$G$16,3,0),"")</f>
        <v/>
      </c>
      <c r="Z100" s="176" t="s">
        <v>187</v>
      </c>
      <c r="AA100" s="179">
        <f>IFERROR(VLOOKUP(Z100,DATOS!$E$13:$F$28,2,0),"")</f>
        <v>0</v>
      </c>
      <c r="AB100" s="180" t="s">
        <v>186</v>
      </c>
      <c r="AC100" s="181"/>
      <c r="AD100" s="182" t="s">
        <v>186</v>
      </c>
      <c r="AE100" s="183"/>
      <c r="AF100" s="182" t="s">
        <v>186</v>
      </c>
      <c r="AG100" s="183"/>
      <c r="AH100" s="182" t="s">
        <v>186</v>
      </c>
      <c r="AI100" s="113">
        <f t="shared" ref="AI100:AI102" si="34">SUM(X100,AA100)</f>
        <v>0</v>
      </c>
      <c r="AJ100" s="265" t="str">
        <f>IFERROR(VLOOKUP(AL100,DATOS!$B$34:$C$38,2,TRUE),"")</f>
        <v/>
      </c>
      <c r="AK100" s="46" t="str">
        <f>IFERROR(IF(Y100=DATOS!$G$16,DATOS!$C$28,P100-(P100*AI100)),"")</f>
        <v/>
      </c>
      <c r="AL100" s="267">
        <f>IFERROR(MIN(AK100:AK102),"")</f>
        <v>0</v>
      </c>
      <c r="AM100" s="265" t="str">
        <f>IFERROR(VLOOKUP(AO100,DATOS!$E$34:$F$38,2,TRUE),"")</f>
        <v/>
      </c>
      <c r="AN100" s="46" t="str">
        <f>IFERROR(IF(Y100=DATOS!$G$15,DATOS!$C$28,S100-(S100*AI100)),"")</f>
        <v/>
      </c>
      <c r="AO100" s="267">
        <f>IFERROR(IF(AND(AN100=DATOS!$C$28,AN101=DATOS!$C$28,AN102=DATOS!$C$28),S100,MIN(AN100:AN102)),"")</f>
        <v>0</v>
      </c>
      <c r="AP100" s="269" t="str">
        <f>IFERROR(DATOS!X152,"")</f>
        <v/>
      </c>
      <c r="AQ100" s="271" t="str">
        <f>IFERROR(IF(AP100=" "," ",IF(OR(AP100="Bajo",AP100="Moderado"),"Aceptar","Reducir (compartir o mitigar)")),"")</f>
        <v>Reducir (compartir o mitigar)</v>
      </c>
      <c r="AR100" s="233"/>
      <c r="AS100" s="233"/>
      <c r="AT100" s="233"/>
      <c r="AU100" s="233"/>
      <c r="AV100" s="236" t="s">
        <v>290</v>
      </c>
      <c r="AW100" s="239"/>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row>
    <row r="101" spans="1:78" s="184" customFormat="1" ht="120" hidden="1" customHeight="1" x14ac:dyDescent="0.25">
      <c r="A101" s="173"/>
      <c r="B101" s="173"/>
      <c r="C101" s="173"/>
      <c r="D101" s="173"/>
      <c r="E101" s="273"/>
      <c r="F101" s="247"/>
      <c r="G101" s="249"/>
      <c r="H101" s="249"/>
      <c r="I101" s="247"/>
      <c r="J101" s="249"/>
      <c r="K101" s="249"/>
      <c r="L101" s="253"/>
      <c r="M101" s="247"/>
      <c r="N101" s="256"/>
      <c r="O101" s="258"/>
      <c r="P101" s="260"/>
      <c r="Q101" s="260"/>
      <c r="R101" s="262"/>
      <c r="S101" s="260"/>
      <c r="T101" s="264"/>
      <c r="U101" s="174" t="s">
        <v>89</v>
      </c>
      <c r="V101" s="175"/>
      <c r="W101" s="176" t="s">
        <v>186</v>
      </c>
      <c r="X101" s="177">
        <f>IFERROR(VLOOKUP(W101,DATOS!$E$13:$F$28,2,0),"")</f>
        <v>0</v>
      </c>
      <c r="Y101" s="178" t="str">
        <f>IFERROR(VLOOKUP(W101,DATOS!$E$14:$G$16,3,0),"")</f>
        <v/>
      </c>
      <c r="Z101" s="176" t="s">
        <v>187</v>
      </c>
      <c r="AA101" s="179">
        <f>IFERROR(VLOOKUP(Z101,DATOS!$E$13:$F$28,2,0),"")</f>
        <v>0</v>
      </c>
      <c r="AB101" s="180" t="s">
        <v>186</v>
      </c>
      <c r="AC101" s="181"/>
      <c r="AD101" s="182" t="s">
        <v>186</v>
      </c>
      <c r="AE101" s="183"/>
      <c r="AF101" s="182" t="s">
        <v>186</v>
      </c>
      <c r="AG101" s="183"/>
      <c r="AH101" s="182" t="s">
        <v>186</v>
      </c>
      <c r="AI101" s="113">
        <f t="shared" si="34"/>
        <v>0</v>
      </c>
      <c r="AJ101" s="266"/>
      <c r="AK101" s="46" t="str">
        <f>IFERROR(IF(Y101=DATOS!$G$16,DATOS!$C$28,IF(AK100=DATOS!$C$28,P100-(P100*AI101),AK100-(AK100*AI101))),"")</f>
        <v/>
      </c>
      <c r="AL101" s="268"/>
      <c r="AM101" s="266"/>
      <c r="AN101" s="46" t="str">
        <f>IFERROR(IF(Y101=DATOS!$G$15,DATOS!$C$28,IF(AN100=DATOS!$C$28,S100-(S100*AI101),AN100-(AN100*AI101))),"")</f>
        <v/>
      </c>
      <c r="AO101" s="268"/>
      <c r="AP101" s="270"/>
      <c r="AQ101" s="272"/>
      <c r="AR101" s="234"/>
      <c r="AS101" s="234"/>
      <c r="AT101" s="234"/>
      <c r="AU101" s="234"/>
      <c r="AV101" s="237"/>
      <c r="AW101" s="239"/>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row>
    <row r="102" spans="1:78" s="184" customFormat="1" ht="120" hidden="1" customHeight="1" x14ac:dyDescent="0.25">
      <c r="A102" s="173"/>
      <c r="B102" s="173"/>
      <c r="C102" s="173"/>
      <c r="D102" s="173"/>
      <c r="E102" s="273"/>
      <c r="F102" s="247"/>
      <c r="G102" s="250"/>
      <c r="H102" s="249"/>
      <c r="I102" s="251"/>
      <c r="J102" s="249"/>
      <c r="K102" s="249"/>
      <c r="L102" s="254"/>
      <c r="M102" s="251"/>
      <c r="N102" s="256"/>
      <c r="O102" s="258"/>
      <c r="P102" s="260"/>
      <c r="Q102" s="260"/>
      <c r="R102" s="262"/>
      <c r="S102" s="260"/>
      <c r="T102" s="264"/>
      <c r="U102" s="174" t="s">
        <v>90</v>
      </c>
      <c r="V102" s="175"/>
      <c r="W102" s="176" t="s">
        <v>186</v>
      </c>
      <c r="X102" s="177">
        <f>IFERROR(VLOOKUP(W102,DATOS!$E$13:$F$28,2,0),"")</f>
        <v>0</v>
      </c>
      <c r="Y102" s="178" t="str">
        <f>IFERROR(VLOOKUP(W102,DATOS!$E$14:$G$16,3,0),"")</f>
        <v/>
      </c>
      <c r="Z102" s="176" t="s">
        <v>187</v>
      </c>
      <c r="AA102" s="179">
        <f>IFERROR(VLOOKUP(Z102,DATOS!$E$13:$F$28,2,0),"")</f>
        <v>0</v>
      </c>
      <c r="AB102" s="180" t="s">
        <v>186</v>
      </c>
      <c r="AC102" s="181"/>
      <c r="AD102" s="182" t="s">
        <v>186</v>
      </c>
      <c r="AE102" s="183"/>
      <c r="AF102" s="182" t="s">
        <v>186</v>
      </c>
      <c r="AG102" s="183"/>
      <c r="AH102" s="182" t="s">
        <v>186</v>
      </c>
      <c r="AI102" s="113">
        <f t="shared" si="34"/>
        <v>0</v>
      </c>
      <c r="AJ102" s="266"/>
      <c r="AK102" s="46" t="str">
        <f>IFERROR(IF(AI102=0,DATOS!$C$28,IFERROR(IF(Y102=DATOS!$G$16,DATOS!$C$28,IF(AK101=DATOS!$C$28,AK100-(AK100*AI102),IF(AK100=DATOS!$C$28,AK101-(AK101*AI102),IF(AND(AK101=DATOS!$C$28,AK100=DATOS!$C$28),P100-(P100*AI102),AK101-(AK101*AI102))))),"")),"")</f>
        <v>NA</v>
      </c>
      <c r="AL102" s="268"/>
      <c r="AM102" s="266"/>
      <c r="AN102" s="46" t="str">
        <f>IFERROR(IF(Y102=DATOS!$G$15,DATOS!$C$28,IF(AND(AN101=DATOS!$C$28,AN100=DATOS!$C$28),S100-(S100*AI102),IF(AN100=DATOS!$C$28,AN101-(AN101*AI102),IF(AN101=DATOS!$C$28,AN100-(AN100*AI102),(AN101-(AN101*AI102)))))),"")</f>
        <v/>
      </c>
      <c r="AO102" s="268"/>
      <c r="AP102" s="270"/>
      <c r="AQ102" s="272"/>
      <c r="AR102" s="235"/>
      <c r="AS102" s="235"/>
      <c r="AT102" s="235"/>
      <c r="AU102" s="235"/>
      <c r="AV102" s="238"/>
      <c r="AW102" s="239"/>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row>
    <row r="103" spans="1:78" s="184" customFormat="1" ht="120" hidden="1" customHeight="1" x14ac:dyDescent="0.25">
      <c r="A103" s="173"/>
      <c r="B103" s="173"/>
      <c r="C103" s="173"/>
      <c r="D103" s="173"/>
      <c r="E103" s="273">
        <v>31</v>
      </c>
      <c r="F103" s="246" t="s">
        <v>184</v>
      </c>
      <c r="G103" s="248"/>
      <c r="H103" s="248"/>
      <c r="I103" s="246"/>
      <c r="J103" s="248"/>
      <c r="K103" s="248"/>
      <c r="L103" s="252" t="str">
        <f t="shared" ref="L103" si="35">IF(I103="", "", CONCATENATE("Posibilidad de ", LOWER(I103)," por ", LOWER(J103)," debido a ", LOWER(K103)))</f>
        <v/>
      </c>
      <c r="M103" s="246" t="s">
        <v>183</v>
      </c>
      <c r="N103" s="255" t="s">
        <v>182</v>
      </c>
      <c r="O103" s="257" t="str">
        <f>IFERROR(VLOOKUP(P103,DATOS!$I$24:$J$31,2),"")</f>
        <v/>
      </c>
      <c r="P103" s="259" t="str">
        <f>IFERROR(VLOOKUP(N103,DATOS!$H$24:$I$31,2,0),"")</f>
        <v/>
      </c>
      <c r="Q103" s="259" t="s">
        <v>185</v>
      </c>
      <c r="R103" s="261" t="str">
        <f>IFERROR(VLOOKUP(S103,DATOS!$I$35:$J$39,2),"")</f>
        <v/>
      </c>
      <c r="S103" s="259" t="str">
        <f>IFERROR(IF(Q103=DATOS!$H$35,20%,IF(Q103=DATOS!$H$36,40%,IF(OR(Q103=DATOS!$H$37,),60%,IF(OR(Q103=DATOS!$H$38,),80%,IF(OR(Q103=DATOS!$H$39),100%," "))))),"")</f>
        <v xml:space="preserve"> </v>
      </c>
      <c r="T103" s="263" t="str">
        <f>IFERROR(DATOS!D155,"")</f>
        <v/>
      </c>
      <c r="U103" s="174" t="s">
        <v>88</v>
      </c>
      <c r="V103" s="175"/>
      <c r="W103" s="176" t="s">
        <v>186</v>
      </c>
      <c r="X103" s="177">
        <f>IFERROR(VLOOKUP(W103,DATOS!$E$13:$F$28,2,0),"")</f>
        <v>0</v>
      </c>
      <c r="Y103" s="178" t="str">
        <f>IFERROR(VLOOKUP(W103,DATOS!$E$14:$G$16,3,0),"")</f>
        <v/>
      </c>
      <c r="Z103" s="176" t="s">
        <v>187</v>
      </c>
      <c r="AA103" s="179">
        <f>IFERROR(VLOOKUP(Z103,DATOS!$E$13:$F$28,2,0),"")</f>
        <v>0</v>
      </c>
      <c r="AB103" s="180" t="s">
        <v>186</v>
      </c>
      <c r="AC103" s="181"/>
      <c r="AD103" s="182" t="s">
        <v>186</v>
      </c>
      <c r="AE103" s="183"/>
      <c r="AF103" s="182" t="s">
        <v>186</v>
      </c>
      <c r="AG103" s="183"/>
      <c r="AH103" s="182" t="s">
        <v>186</v>
      </c>
      <c r="AI103" s="113">
        <f t="shared" ref="AI103:AI159" si="36">SUM(X103,AA103)</f>
        <v>0</v>
      </c>
      <c r="AJ103" s="265" t="str">
        <f>IFERROR(VLOOKUP(AL103,DATOS!$B$34:$C$38,2,TRUE),"")</f>
        <v/>
      </c>
      <c r="AK103" s="46" t="str">
        <f>IFERROR(IF(Y103=DATOS!$G$16,DATOS!$C$28,P103-(P103*AI103)),"")</f>
        <v/>
      </c>
      <c r="AL103" s="267">
        <f>IFERROR(MIN(AK103:AK105),"")</f>
        <v>0</v>
      </c>
      <c r="AM103" s="265" t="str">
        <f>IFERROR(VLOOKUP(AO103,DATOS!$E$34:$F$38,2,TRUE),"")</f>
        <v/>
      </c>
      <c r="AN103" s="46" t="str">
        <f>IFERROR(IF(Y103=DATOS!$G$15,DATOS!$C$28,S103-(S103*AI103)),"")</f>
        <v/>
      </c>
      <c r="AO103" s="267">
        <f>IFERROR(IF(AND(AN103=DATOS!$C$28,AN104=DATOS!$C$28,AN105=DATOS!$C$28),S103,MIN(AN103:AN105)),"")</f>
        <v>0</v>
      </c>
      <c r="AP103" s="269" t="str">
        <f>IFERROR(DATOS!X155,"")</f>
        <v/>
      </c>
      <c r="AQ103" s="271" t="str">
        <f>IFERROR(IF(AP103=" "," ",IF(OR(AP103="Bajo",AP103="Moderado"),"Aceptar","Reducir (compartir o mitigar)")),"")</f>
        <v>Reducir (compartir o mitigar)</v>
      </c>
      <c r="AR103" s="233"/>
      <c r="AS103" s="233"/>
      <c r="AT103" s="233"/>
      <c r="AU103" s="233"/>
      <c r="AV103" s="236" t="s">
        <v>290</v>
      </c>
      <c r="AW103" s="239"/>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row>
    <row r="104" spans="1:78" s="184" customFormat="1" ht="120" hidden="1" customHeight="1" x14ac:dyDescent="0.25">
      <c r="A104" s="173"/>
      <c r="B104" s="173"/>
      <c r="C104" s="173"/>
      <c r="D104" s="173"/>
      <c r="E104" s="273"/>
      <c r="F104" s="247"/>
      <c r="G104" s="249"/>
      <c r="H104" s="249"/>
      <c r="I104" s="247"/>
      <c r="J104" s="249"/>
      <c r="K104" s="249"/>
      <c r="L104" s="253"/>
      <c r="M104" s="247"/>
      <c r="N104" s="256"/>
      <c r="O104" s="258"/>
      <c r="P104" s="260"/>
      <c r="Q104" s="260"/>
      <c r="R104" s="262"/>
      <c r="S104" s="260"/>
      <c r="T104" s="264"/>
      <c r="U104" s="174" t="s">
        <v>89</v>
      </c>
      <c r="V104" s="175"/>
      <c r="W104" s="176" t="s">
        <v>186</v>
      </c>
      <c r="X104" s="177">
        <f>IFERROR(VLOOKUP(W104,DATOS!$E$13:$F$28,2,0),"")</f>
        <v>0</v>
      </c>
      <c r="Y104" s="178" t="str">
        <f>IFERROR(VLOOKUP(W104,DATOS!$E$14:$G$16,3,0),"")</f>
        <v/>
      </c>
      <c r="Z104" s="176" t="s">
        <v>187</v>
      </c>
      <c r="AA104" s="179">
        <f>IFERROR(VLOOKUP(Z104,DATOS!$E$13:$F$28,2,0),"")</f>
        <v>0</v>
      </c>
      <c r="AB104" s="180" t="s">
        <v>186</v>
      </c>
      <c r="AC104" s="181"/>
      <c r="AD104" s="182" t="s">
        <v>186</v>
      </c>
      <c r="AE104" s="183"/>
      <c r="AF104" s="182" t="s">
        <v>186</v>
      </c>
      <c r="AG104" s="183"/>
      <c r="AH104" s="182" t="s">
        <v>186</v>
      </c>
      <c r="AI104" s="113">
        <f t="shared" si="36"/>
        <v>0</v>
      </c>
      <c r="AJ104" s="266"/>
      <c r="AK104" s="46" t="str">
        <f>IFERROR(IF(Y104=DATOS!$G$16,DATOS!$C$28,IF(AK103=DATOS!$C$28,P103-(P103*AI104),AK103-(AK103*AI104))),"")</f>
        <v/>
      </c>
      <c r="AL104" s="268"/>
      <c r="AM104" s="266"/>
      <c r="AN104" s="46" t="str">
        <f>IFERROR(IF(Y104=DATOS!$G$15,DATOS!$C$28,IF(AN103=DATOS!$C$28,S103-(S103*AI104),AN103-(AN103*AI104))),"")</f>
        <v/>
      </c>
      <c r="AO104" s="268"/>
      <c r="AP104" s="270"/>
      <c r="AQ104" s="272"/>
      <c r="AR104" s="234"/>
      <c r="AS104" s="234"/>
      <c r="AT104" s="234"/>
      <c r="AU104" s="234"/>
      <c r="AV104" s="237"/>
      <c r="AW104" s="239"/>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row>
    <row r="105" spans="1:78" s="184" customFormat="1" ht="120" hidden="1" customHeight="1" x14ac:dyDescent="0.25">
      <c r="A105" s="173"/>
      <c r="B105" s="173"/>
      <c r="C105" s="173"/>
      <c r="D105" s="173"/>
      <c r="E105" s="273"/>
      <c r="F105" s="247"/>
      <c r="G105" s="250"/>
      <c r="H105" s="249"/>
      <c r="I105" s="251"/>
      <c r="J105" s="249"/>
      <c r="K105" s="249"/>
      <c r="L105" s="254"/>
      <c r="M105" s="251"/>
      <c r="N105" s="256"/>
      <c r="O105" s="258"/>
      <c r="P105" s="260"/>
      <c r="Q105" s="260"/>
      <c r="R105" s="262"/>
      <c r="S105" s="260"/>
      <c r="T105" s="264"/>
      <c r="U105" s="174" t="s">
        <v>90</v>
      </c>
      <c r="V105" s="175"/>
      <c r="W105" s="176" t="s">
        <v>186</v>
      </c>
      <c r="X105" s="177">
        <f>IFERROR(VLOOKUP(W105,DATOS!$E$13:$F$28,2,0),"")</f>
        <v>0</v>
      </c>
      <c r="Y105" s="178" t="str">
        <f>IFERROR(VLOOKUP(W105,DATOS!$E$14:$G$16,3,0),"")</f>
        <v/>
      </c>
      <c r="Z105" s="176" t="s">
        <v>187</v>
      </c>
      <c r="AA105" s="179">
        <f>IFERROR(VLOOKUP(Z105,DATOS!$E$13:$F$28,2,0),"")</f>
        <v>0</v>
      </c>
      <c r="AB105" s="180" t="s">
        <v>186</v>
      </c>
      <c r="AC105" s="181"/>
      <c r="AD105" s="182" t="s">
        <v>186</v>
      </c>
      <c r="AE105" s="183"/>
      <c r="AF105" s="182" t="s">
        <v>186</v>
      </c>
      <c r="AG105" s="183"/>
      <c r="AH105" s="182" t="s">
        <v>186</v>
      </c>
      <c r="AI105" s="113">
        <f t="shared" si="36"/>
        <v>0</v>
      </c>
      <c r="AJ105" s="266"/>
      <c r="AK105" s="46" t="str">
        <f>IFERROR(IF(AI105=0,DATOS!$C$28,IFERROR(IF(Y105=DATOS!$G$16,DATOS!$C$28,IF(AK104=DATOS!$C$28,AK103-(AK103*AI105),IF(AK103=DATOS!$C$28,AK104-(AK104*AI105),IF(AND(AK104=DATOS!$C$28,AK103=DATOS!$C$28),P103-(P103*AI105),AK104-(AK104*AI105))))),"")),"")</f>
        <v>NA</v>
      </c>
      <c r="AL105" s="268"/>
      <c r="AM105" s="266"/>
      <c r="AN105" s="46" t="str">
        <f>IFERROR(IF(Y105=DATOS!$G$15,DATOS!$C$28,IF(AND(AN104=DATOS!$C$28,AN103=DATOS!$C$28),S103-(S103*AI105),IF(AN103=DATOS!$C$28,AN104-(AN104*AI105),IF(AN104=DATOS!$C$28,AN103-(AN103*AI105),(AN104-(AN104*AI105)))))),"")</f>
        <v/>
      </c>
      <c r="AO105" s="268"/>
      <c r="AP105" s="270"/>
      <c r="AQ105" s="272"/>
      <c r="AR105" s="235"/>
      <c r="AS105" s="235"/>
      <c r="AT105" s="235"/>
      <c r="AU105" s="235"/>
      <c r="AV105" s="238"/>
      <c r="AW105" s="239"/>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row>
    <row r="106" spans="1:78" s="184" customFormat="1" ht="120" hidden="1" customHeight="1" x14ac:dyDescent="0.25">
      <c r="A106" s="173"/>
      <c r="B106" s="173"/>
      <c r="C106" s="173"/>
      <c r="D106" s="173"/>
      <c r="E106" s="273">
        <v>32</v>
      </c>
      <c r="F106" s="246" t="s">
        <v>184</v>
      </c>
      <c r="G106" s="248"/>
      <c r="H106" s="248"/>
      <c r="I106" s="246"/>
      <c r="J106" s="248"/>
      <c r="K106" s="248"/>
      <c r="L106" s="252" t="str">
        <f t="shared" ref="L106" si="37">IF(I106="", "", CONCATENATE("Posibilidad de ", LOWER(I106)," por ", LOWER(J106)," debido a ", LOWER(K106)))</f>
        <v/>
      </c>
      <c r="M106" s="246" t="s">
        <v>183</v>
      </c>
      <c r="N106" s="255" t="s">
        <v>182</v>
      </c>
      <c r="O106" s="257" t="str">
        <f>IFERROR(VLOOKUP(P106,DATOS!$I$24:$J$31,2),"")</f>
        <v/>
      </c>
      <c r="P106" s="259" t="str">
        <f>IFERROR(VLOOKUP(N106,DATOS!$H$24:$I$31,2,0),"")</f>
        <v/>
      </c>
      <c r="Q106" s="259" t="s">
        <v>185</v>
      </c>
      <c r="R106" s="261" t="str">
        <f>IFERROR(VLOOKUP(S106,DATOS!$I$35:$J$39,2),"")</f>
        <v/>
      </c>
      <c r="S106" s="259" t="str">
        <f>IFERROR(IF(Q106=DATOS!$H$35,20%,IF(Q106=DATOS!$H$36,40%,IF(OR(Q106=DATOS!$H$37,),60%,IF(OR(Q106=DATOS!$H$38,),80%,IF(OR(Q106=DATOS!$H$39),100%," "))))),"")</f>
        <v xml:space="preserve"> </v>
      </c>
      <c r="T106" s="263" t="str">
        <f>IFERROR(DATOS!D158,"")</f>
        <v/>
      </c>
      <c r="U106" s="174" t="s">
        <v>88</v>
      </c>
      <c r="V106" s="175"/>
      <c r="W106" s="176" t="s">
        <v>186</v>
      </c>
      <c r="X106" s="177">
        <f>IFERROR(VLOOKUP(W106,DATOS!$E$13:$F$28,2,0),"")</f>
        <v>0</v>
      </c>
      <c r="Y106" s="178" t="str">
        <f>IFERROR(VLOOKUP(W106,DATOS!$E$14:$G$16,3,0),"")</f>
        <v/>
      </c>
      <c r="Z106" s="176" t="s">
        <v>187</v>
      </c>
      <c r="AA106" s="179">
        <f>IFERROR(VLOOKUP(Z106,DATOS!$E$13:$F$28,2,0),"")</f>
        <v>0</v>
      </c>
      <c r="AB106" s="180" t="s">
        <v>186</v>
      </c>
      <c r="AC106" s="181"/>
      <c r="AD106" s="182" t="s">
        <v>186</v>
      </c>
      <c r="AE106" s="183"/>
      <c r="AF106" s="182" t="s">
        <v>186</v>
      </c>
      <c r="AG106" s="183"/>
      <c r="AH106" s="182" t="s">
        <v>186</v>
      </c>
      <c r="AI106" s="113">
        <f t="shared" si="36"/>
        <v>0</v>
      </c>
      <c r="AJ106" s="265" t="str">
        <f>IFERROR(VLOOKUP(AL106,DATOS!$B$34:$C$38,2,TRUE),"")</f>
        <v/>
      </c>
      <c r="AK106" s="46" t="str">
        <f>IFERROR(IF(Y106=DATOS!$G$16,DATOS!$C$28,P106-(P106*AI106)),"")</f>
        <v/>
      </c>
      <c r="AL106" s="267">
        <f>IFERROR(MIN(AK106:AK108),"")</f>
        <v>0</v>
      </c>
      <c r="AM106" s="265" t="str">
        <f>IFERROR(VLOOKUP(AO106,DATOS!$E$34:$F$38,2,TRUE),"")</f>
        <v/>
      </c>
      <c r="AN106" s="46" t="str">
        <f>IFERROR(IF(Y106=DATOS!$G$15,DATOS!$C$28,S106-(S106*AI106)),"")</f>
        <v/>
      </c>
      <c r="AO106" s="267">
        <f>IFERROR(IF(AND(AN106=DATOS!$C$28,AN107=DATOS!$C$28,AN108=DATOS!$C$28),S106,MIN(AN106:AN108)),"")</f>
        <v>0</v>
      </c>
      <c r="AP106" s="269" t="str">
        <f>IFERROR(DATOS!X158,"")</f>
        <v/>
      </c>
      <c r="AQ106" s="271" t="str">
        <f>IFERROR(IF(AP106=" "," ",IF(OR(AP106="Bajo",AP106="Moderado"),"Aceptar","Reducir (compartir o mitigar)")),"")</f>
        <v>Reducir (compartir o mitigar)</v>
      </c>
      <c r="AR106" s="233"/>
      <c r="AS106" s="233"/>
      <c r="AT106" s="233"/>
      <c r="AU106" s="233"/>
      <c r="AV106" s="236" t="s">
        <v>290</v>
      </c>
      <c r="AW106" s="239"/>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row>
    <row r="107" spans="1:78" s="184" customFormat="1" ht="120" hidden="1" customHeight="1" x14ac:dyDescent="0.25">
      <c r="A107" s="173"/>
      <c r="B107" s="173"/>
      <c r="C107" s="173"/>
      <c r="D107" s="173"/>
      <c r="E107" s="273"/>
      <c r="F107" s="247"/>
      <c r="G107" s="249"/>
      <c r="H107" s="249"/>
      <c r="I107" s="247"/>
      <c r="J107" s="249"/>
      <c r="K107" s="249"/>
      <c r="L107" s="253"/>
      <c r="M107" s="247"/>
      <c r="N107" s="256"/>
      <c r="O107" s="258"/>
      <c r="P107" s="260"/>
      <c r="Q107" s="260"/>
      <c r="R107" s="262"/>
      <c r="S107" s="260"/>
      <c r="T107" s="264"/>
      <c r="U107" s="174" t="s">
        <v>89</v>
      </c>
      <c r="V107" s="175"/>
      <c r="W107" s="176" t="s">
        <v>186</v>
      </c>
      <c r="X107" s="177">
        <f>IFERROR(VLOOKUP(W107,DATOS!$E$13:$F$28,2,0),"")</f>
        <v>0</v>
      </c>
      <c r="Y107" s="178" t="str">
        <f>IFERROR(VLOOKUP(W107,DATOS!$E$14:$G$16,3,0),"")</f>
        <v/>
      </c>
      <c r="Z107" s="176" t="s">
        <v>187</v>
      </c>
      <c r="AA107" s="179">
        <f>IFERROR(VLOOKUP(Z107,DATOS!$E$13:$F$28,2,0),"")</f>
        <v>0</v>
      </c>
      <c r="AB107" s="180" t="s">
        <v>186</v>
      </c>
      <c r="AC107" s="181"/>
      <c r="AD107" s="182" t="s">
        <v>186</v>
      </c>
      <c r="AE107" s="183"/>
      <c r="AF107" s="182" t="s">
        <v>186</v>
      </c>
      <c r="AG107" s="183"/>
      <c r="AH107" s="182" t="s">
        <v>186</v>
      </c>
      <c r="AI107" s="113">
        <f t="shared" si="36"/>
        <v>0</v>
      </c>
      <c r="AJ107" s="266"/>
      <c r="AK107" s="46" t="str">
        <f>IFERROR(IF(Y107=DATOS!$G$16,DATOS!$C$28,IF(AK106=DATOS!$C$28,P106-(P106*AI107),AK106-(AK106*AI107))),"")</f>
        <v/>
      </c>
      <c r="AL107" s="268"/>
      <c r="AM107" s="266"/>
      <c r="AN107" s="46" t="str">
        <f>IFERROR(IF(Y107=DATOS!$G$15,DATOS!$C$28,IF(AN106=DATOS!$C$28,S106-(S106*AI107),AN106-(AN106*AI107))),"")</f>
        <v/>
      </c>
      <c r="AO107" s="268"/>
      <c r="AP107" s="270"/>
      <c r="AQ107" s="272"/>
      <c r="AR107" s="234"/>
      <c r="AS107" s="234"/>
      <c r="AT107" s="234"/>
      <c r="AU107" s="234"/>
      <c r="AV107" s="237"/>
      <c r="AW107" s="239"/>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row>
    <row r="108" spans="1:78" s="184" customFormat="1" ht="120" hidden="1" customHeight="1" x14ac:dyDescent="0.25">
      <c r="A108" s="173"/>
      <c r="B108" s="173"/>
      <c r="C108" s="173"/>
      <c r="D108" s="173"/>
      <c r="E108" s="273"/>
      <c r="F108" s="247"/>
      <c r="G108" s="250"/>
      <c r="H108" s="249"/>
      <c r="I108" s="251"/>
      <c r="J108" s="249"/>
      <c r="K108" s="249"/>
      <c r="L108" s="254"/>
      <c r="M108" s="251"/>
      <c r="N108" s="256"/>
      <c r="O108" s="258"/>
      <c r="P108" s="260"/>
      <c r="Q108" s="260"/>
      <c r="R108" s="262"/>
      <c r="S108" s="260"/>
      <c r="T108" s="264"/>
      <c r="U108" s="174" t="s">
        <v>90</v>
      </c>
      <c r="V108" s="175"/>
      <c r="W108" s="176" t="s">
        <v>186</v>
      </c>
      <c r="X108" s="177">
        <f>IFERROR(VLOOKUP(W108,DATOS!$E$13:$F$28,2,0),"")</f>
        <v>0</v>
      </c>
      <c r="Y108" s="178" t="str">
        <f>IFERROR(VLOOKUP(W108,DATOS!$E$14:$G$16,3,0),"")</f>
        <v/>
      </c>
      <c r="Z108" s="176" t="s">
        <v>187</v>
      </c>
      <c r="AA108" s="179">
        <f>IFERROR(VLOOKUP(Z108,DATOS!$E$13:$F$28,2,0),"")</f>
        <v>0</v>
      </c>
      <c r="AB108" s="180" t="s">
        <v>186</v>
      </c>
      <c r="AC108" s="181"/>
      <c r="AD108" s="182" t="s">
        <v>186</v>
      </c>
      <c r="AE108" s="183"/>
      <c r="AF108" s="182" t="s">
        <v>186</v>
      </c>
      <c r="AG108" s="183"/>
      <c r="AH108" s="182" t="s">
        <v>186</v>
      </c>
      <c r="AI108" s="113">
        <f t="shared" si="36"/>
        <v>0</v>
      </c>
      <c r="AJ108" s="266"/>
      <c r="AK108" s="46" t="str">
        <f>IFERROR(IF(AI108=0,DATOS!$C$28,IFERROR(IF(Y108=DATOS!$G$16,DATOS!$C$28,IF(AK107=DATOS!$C$28,AK106-(AK106*AI108),IF(AK106=DATOS!$C$28,AK107-(AK107*AI108),IF(AND(AK107=DATOS!$C$28,AK106=DATOS!$C$28),P106-(P106*AI108),AK107-(AK107*AI108))))),"")),"")</f>
        <v>NA</v>
      </c>
      <c r="AL108" s="268"/>
      <c r="AM108" s="266"/>
      <c r="AN108" s="46" t="str">
        <f>IFERROR(IF(Y108=DATOS!$G$15,DATOS!$C$28,IF(AND(AN107=DATOS!$C$28,AN106=DATOS!$C$28),S106-(S106*AI108),IF(AN106=DATOS!$C$28,AN107-(AN107*AI108),IF(AN107=DATOS!$C$28,AN106-(AN106*AI108),(AN107-(AN107*AI108)))))),"")</f>
        <v/>
      </c>
      <c r="AO108" s="268"/>
      <c r="AP108" s="270"/>
      <c r="AQ108" s="272"/>
      <c r="AR108" s="235"/>
      <c r="AS108" s="235"/>
      <c r="AT108" s="235"/>
      <c r="AU108" s="235"/>
      <c r="AV108" s="238"/>
      <c r="AW108" s="239"/>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row>
    <row r="109" spans="1:78" s="184" customFormat="1" ht="120" hidden="1" customHeight="1" x14ac:dyDescent="0.25">
      <c r="A109" s="173"/>
      <c r="B109" s="173"/>
      <c r="C109" s="173"/>
      <c r="D109" s="173"/>
      <c r="E109" s="273">
        <v>33</v>
      </c>
      <c r="F109" s="246" t="s">
        <v>184</v>
      </c>
      <c r="G109" s="248"/>
      <c r="H109" s="248"/>
      <c r="I109" s="246"/>
      <c r="J109" s="248"/>
      <c r="K109" s="248"/>
      <c r="L109" s="252" t="str">
        <f t="shared" ref="L109" si="38">IF(I109="", "", CONCATENATE("Posibilidad de ", LOWER(I109)," por ", LOWER(J109)," debido a ", LOWER(K109)))</f>
        <v/>
      </c>
      <c r="M109" s="246" t="s">
        <v>183</v>
      </c>
      <c r="N109" s="255" t="s">
        <v>182</v>
      </c>
      <c r="O109" s="257" t="str">
        <f>IFERROR(VLOOKUP(P109,DATOS!$I$24:$J$31,2),"")</f>
        <v/>
      </c>
      <c r="P109" s="259" t="str">
        <f>IFERROR(VLOOKUP(N109,DATOS!$H$24:$I$31,2,0),"")</f>
        <v/>
      </c>
      <c r="Q109" s="259" t="s">
        <v>185</v>
      </c>
      <c r="R109" s="261" t="str">
        <f>IFERROR(VLOOKUP(S109,DATOS!$I$35:$J$39,2),"")</f>
        <v/>
      </c>
      <c r="S109" s="259" t="str">
        <f>IFERROR(IF(Q109=DATOS!$H$35,20%,IF(Q109=DATOS!$H$36,40%,IF(OR(Q109=DATOS!$H$37,),60%,IF(OR(Q109=DATOS!$H$38,),80%,IF(OR(Q109=DATOS!$H$39),100%," "))))),"")</f>
        <v xml:space="preserve"> </v>
      </c>
      <c r="T109" s="263" t="str">
        <f>IFERROR(DATOS!D161,"")</f>
        <v/>
      </c>
      <c r="U109" s="174" t="s">
        <v>88</v>
      </c>
      <c r="V109" s="175"/>
      <c r="W109" s="176" t="s">
        <v>186</v>
      </c>
      <c r="X109" s="177">
        <f>IFERROR(VLOOKUP(W109,DATOS!$E$13:$F$28,2,0),"")</f>
        <v>0</v>
      </c>
      <c r="Y109" s="178" t="str">
        <f>IFERROR(VLOOKUP(W109,DATOS!$E$14:$G$16,3,0),"")</f>
        <v/>
      </c>
      <c r="Z109" s="176" t="s">
        <v>187</v>
      </c>
      <c r="AA109" s="179">
        <f>IFERROR(VLOOKUP(Z109,DATOS!$E$13:$F$28,2,0),"")</f>
        <v>0</v>
      </c>
      <c r="AB109" s="180" t="s">
        <v>186</v>
      </c>
      <c r="AC109" s="181"/>
      <c r="AD109" s="182" t="s">
        <v>186</v>
      </c>
      <c r="AE109" s="183"/>
      <c r="AF109" s="182" t="s">
        <v>186</v>
      </c>
      <c r="AG109" s="183"/>
      <c r="AH109" s="182" t="s">
        <v>186</v>
      </c>
      <c r="AI109" s="113">
        <f t="shared" si="36"/>
        <v>0</v>
      </c>
      <c r="AJ109" s="265" t="str">
        <f>IFERROR(VLOOKUP(AL109,DATOS!$B$34:$C$38,2,TRUE),"")</f>
        <v/>
      </c>
      <c r="AK109" s="46" t="str">
        <f>IFERROR(IF(Y109=DATOS!$G$16,DATOS!$C$28,P109-(P109*AI109)),"")</f>
        <v/>
      </c>
      <c r="AL109" s="267">
        <f>IFERROR(MIN(AK109:AK111),"")</f>
        <v>0</v>
      </c>
      <c r="AM109" s="265" t="str">
        <f>IFERROR(VLOOKUP(AO109,DATOS!$E$34:$F$38,2,TRUE),"")</f>
        <v/>
      </c>
      <c r="AN109" s="46" t="str">
        <f>IFERROR(IF(Y109=DATOS!$G$15,DATOS!$C$28,S109-(S109*AI109)),"")</f>
        <v/>
      </c>
      <c r="AO109" s="267">
        <f>IFERROR(IF(AND(AN109=DATOS!$C$28,AN110=DATOS!$C$28,AN111=DATOS!$C$28),S109,MIN(AN109:AN111)),"")</f>
        <v>0</v>
      </c>
      <c r="AP109" s="269" t="str">
        <f>IFERROR(DATOS!X161,"")</f>
        <v/>
      </c>
      <c r="AQ109" s="271" t="str">
        <f>IFERROR(IF(AP109=" "," ",IF(OR(AP109="Bajo",AP109="Moderado"),"Aceptar","Reducir (compartir o mitigar)")),"")</f>
        <v>Reducir (compartir o mitigar)</v>
      </c>
      <c r="AR109" s="233"/>
      <c r="AS109" s="233"/>
      <c r="AT109" s="233"/>
      <c r="AU109" s="233"/>
      <c r="AV109" s="236" t="s">
        <v>290</v>
      </c>
      <c r="AW109" s="239"/>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row>
    <row r="110" spans="1:78" s="184" customFormat="1" ht="120" hidden="1" customHeight="1" x14ac:dyDescent="0.25">
      <c r="A110" s="173"/>
      <c r="B110" s="173"/>
      <c r="C110" s="173"/>
      <c r="D110" s="173"/>
      <c r="E110" s="273"/>
      <c r="F110" s="247"/>
      <c r="G110" s="249"/>
      <c r="H110" s="249"/>
      <c r="I110" s="247"/>
      <c r="J110" s="249"/>
      <c r="K110" s="249"/>
      <c r="L110" s="253"/>
      <c r="M110" s="247"/>
      <c r="N110" s="256"/>
      <c r="O110" s="258"/>
      <c r="P110" s="260"/>
      <c r="Q110" s="260"/>
      <c r="R110" s="262"/>
      <c r="S110" s="260"/>
      <c r="T110" s="264"/>
      <c r="U110" s="174" t="s">
        <v>89</v>
      </c>
      <c r="V110" s="175"/>
      <c r="W110" s="176" t="s">
        <v>186</v>
      </c>
      <c r="X110" s="177">
        <f>IFERROR(VLOOKUP(W110,DATOS!$E$13:$F$28,2,0),"")</f>
        <v>0</v>
      </c>
      <c r="Y110" s="178" t="str">
        <f>IFERROR(VLOOKUP(W110,DATOS!$E$14:$G$16,3,0),"")</f>
        <v/>
      </c>
      <c r="Z110" s="176" t="s">
        <v>187</v>
      </c>
      <c r="AA110" s="179">
        <f>IFERROR(VLOOKUP(Z110,DATOS!$E$13:$F$28,2,0),"")</f>
        <v>0</v>
      </c>
      <c r="AB110" s="180" t="s">
        <v>186</v>
      </c>
      <c r="AC110" s="181"/>
      <c r="AD110" s="182" t="s">
        <v>186</v>
      </c>
      <c r="AE110" s="183"/>
      <c r="AF110" s="182" t="s">
        <v>186</v>
      </c>
      <c r="AG110" s="183"/>
      <c r="AH110" s="182" t="s">
        <v>186</v>
      </c>
      <c r="AI110" s="113">
        <f t="shared" si="36"/>
        <v>0</v>
      </c>
      <c r="AJ110" s="266"/>
      <c r="AK110" s="46" t="str">
        <f>IFERROR(IF(Y110=DATOS!$G$16,DATOS!$C$28,IF(AK109=DATOS!$C$28,P109-(P109*AI110),AK109-(AK109*AI110))),"")</f>
        <v/>
      </c>
      <c r="AL110" s="268"/>
      <c r="AM110" s="266"/>
      <c r="AN110" s="46" t="str">
        <f>IFERROR(IF(Y110=DATOS!$G$15,DATOS!$C$28,IF(AN109=DATOS!$C$28,S109-(S109*AI110),AN109-(AN109*AI110))),"")</f>
        <v/>
      </c>
      <c r="AO110" s="268"/>
      <c r="AP110" s="270"/>
      <c r="AQ110" s="272"/>
      <c r="AR110" s="234"/>
      <c r="AS110" s="234"/>
      <c r="AT110" s="234"/>
      <c r="AU110" s="234"/>
      <c r="AV110" s="237"/>
      <c r="AW110" s="239"/>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row>
    <row r="111" spans="1:78" s="184" customFormat="1" ht="120" hidden="1" customHeight="1" x14ac:dyDescent="0.25">
      <c r="A111" s="173"/>
      <c r="B111" s="173"/>
      <c r="C111" s="173"/>
      <c r="D111" s="173"/>
      <c r="E111" s="273"/>
      <c r="F111" s="247"/>
      <c r="G111" s="250"/>
      <c r="H111" s="249"/>
      <c r="I111" s="251"/>
      <c r="J111" s="249"/>
      <c r="K111" s="249"/>
      <c r="L111" s="254"/>
      <c r="M111" s="251"/>
      <c r="N111" s="256"/>
      <c r="O111" s="258"/>
      <c r="P111" s="260"/>
      <c r="Q111" s="260"/>
      <c r="R111" s="262"/>
      <c r="S111" s="260"/>
      <c r="T111" s="264"/>
      <c r="U111" s="174" t="s">
        <v>90</v>
      </c>
      <c r="V111" s="175"/>
      <c r="W111" s="176" t="s">
        <v>186</v>
      </c>
      <c r="X111" s="177">
        <f>IFERROR(VLOOKUP(W111,DATOS!$E$13:$F$28,2,0),"")</f>
        <v>0</v>
      </c>
      <c r="Y111" s="178" t="str">
        <f>IFERROR(VLOOKUP(W111,DATOS!$E$14:$G$16,3,0),"")</f>
        <v/>
      </c>
      <c r="Z111" s="176" t="s">
        <v>187</v>
      </c>
      <c r="AA111" s="179">
        <f>IFERROR(VLOOKUP(Z111,DATOS!$E$13:$F$28,2,0),"")</f>
        <v>0</v>
      </c>
      <c r="AB111" s="180" t="s">
        <v>186</v>
      </c>
      <c r="AC111" s="181"/>
      <c r="AD111" s="182" t="s">
        <v>186</v>
      </c>
      <c r="AE111" s="183"/>
      <c r="AF111" s="182" t="s">
        <v>186</v>
      </c>
      <c r="AG111" s="183"/>
      <c r="AH111" s="182" t="s">
        <v>186</v>
      </c>
      <c r="AI111" s="113">
        <f t="shared" si="36"/>
        <v>0</v>
      </c>
      <c r="AJ111" s="266"/>
      <c r="AK111" s="46" t="str">
        <f>IFERROR(IF(AI111=0,DATOS!$C$28,IFERROR(IF(Y111=DATOS!$G$16,DATOS!$C$28,IF(AK110=DATOS!$C$28,AK109-(AK109*AI111),IF(AK109=DATOS!$C$28,AK110-(AK110*AI111),IF(AND(AK110=DATOS!$C$28,AK109=DATOS!$C$28),P109-(P109*AI111),AK110-(AK110*AI111))))),"")),"")</f>
        <v>NA</v>
      </c>
      <c r="AL111" s="268"/>
      <c r="AM111" s="266"/>
      <c r="AN111" s="46" t="str">
        <f>IFERROR(IF(Y111=DATOS!$G$15,DATOS!$C$28,IF(AND(AN110=DATOS!$C$28,AN109=DATOS!$C$28),S109-(S109*AI111),IF(AN109=DATOS!$C$28,AN110-(AN110*AI111),IF(AN110=DATOS!$C$28,AN109-(AN109*AI111),(AN110-(AN110*AI111)))))),"")</f>
        <v/>
      </c>
      <c r="AO111" s="268"/>
      <c r="AP111" s="270"/>
      <c r="AQ111" s="272"/>
      <c r="AR111" s="235"/>
      <c r="AS111" s="235"/>
      <c r="AT111" s="235"/>
      <c r="AU111" s="235"/>
      <c r="AV111" s="238"/>
      <c r="AW111" s="239"/>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row>
    <row r="112" spans="1:78" s="184" customFormat="1" ht="120" hidden="1" customHeight="1" x14ac:dyDescent="0.25">
      <c r="A112" s="173"/>
      <c r="B112" s="173"/>
      <c r="C112" s="173"/>
      <c r="D112" s="173"/>
      <c r="E112" s="273">
        <v>34</v>
      </c>
      <c r="F112" s="246" t="s">
        <v>184</v>
      </c>
      <c r="G112" s="248"/>
      <c r="H112" s="248"/>
      <c r="I112" s="246"/>
      <c r="J112" s="248"/>
      <c r="K112" s="248"/>
      <c r="L112" s="252" t="str">
        <f t="shared" ref="L112" si="39">IF(I112="", "", CONCATENATE("Posibilidad de ", LOWER(I112)," por ", LOWER(J112)," debido a ", LOWER(K112)))</f>
        <v/>
      </c>
      <c r="M112" s="246" t="s">
        <v>183</v>
      </c>
      <c r="N112" s="255" t="s">
        <v>182</v>
      </c>
      <c r="O112" s="257" t="str">
        <f>IFERROR(VLOOKUP(P112,DATOS!$I$24:$J$31,2),"")</f>
        <v/>
      </c>
      <c r="P112" s="259" t="str">
        <f>IFERROR(VLOOKUP(N112,DATOS!$H$24:$I$31,2,0),"")</f>
        <v/>
      </c>
      <c r="Q112" s="259" t="s">
        <v>185</v>
      </c>
      <c r="R112" s="261" t="str">
        <f>IFERROR(VLOOKUP(S112,DATOS!$I$35:$J$39,2),"")</f>
        <v/>
      </c>
      <c r="S112" s="259" t="str">
        <f>IFERROR(IF(Q112=DATOS!$H$35,20%,IF(Q112=DATOS!$H$36,40%,IF(OR(Q112=DATOS!$H$37,),60%,IF(OR(Q112=DATOS!$H$38,),80%,IF(OR(Q112=DATOS!$H$39),100%," "))))),"")</f>
        <v xml:space="preserve"> </v>
      </c>
      <c r="T112" s="263" t="str">
        <f>IFERROR(DATOS!D164,"")</f>
        <v/>
      </c>
      <c r="U112" s="174" t="s">
        <v>88</v>
      </c>
      <c r="V112" s="175"/>
      <c r="W112" s="176" t="s">
        <v>186</v>
      </c>
      <c r="X112" s="177">
        <f>IFERROR(VLOOKUP(W112,DATOS!$E$13:$F$28,2,0),"")</f>
        <v>0</v>
      </c>
      <c r="Y112" s="178" t="str">
        <f>IFERROR(VLOOKUP(W112,DATOS!$E$14:$G$16,3,0),"")</f>
        <v/>
      </c>
      <c r="Z112" s="176" t="s">
        <v>187</v>
      </c>
      <c r="AA112" s="179">
        <f>IFERROR(VLOOKUP(Z112,DATOS!$E$13:$F$28,2,0),"")</f>
        <v>0</v>
      </c>
      <c r="AB112" s="180" t="s">
        <v>186</v>
      </c>
      <c r="AC112" s="181"/>
      <c r="AD112" s="182" t="s">
        <v>186</v>
      </c>
      <c r="AE112" s="183"/>
      <c r="AF112" s="182" t="s">
        <v>186</v>
      </c>
      <c r="AG112" s="183"/>
      <c r="AH112" s="182" t="s">
        <v>186</v>
      </c>
      <c r="AI112" s="113">
        <f t="shared" si="36"/>
        <v>0</v>
      </c>
      <c r="AJ112" s="265" t="str">
        <f>IFERROR(VLOOKUP(AL112,DATOS!$B$34:$C$38,2,TRUE),"")</f>
        <v/>
      </c>
      <c r="AK112" s="46" t="str">
        <f>IFERROR(IF(Y112=DATOS!$G$16,DATOS!$C$28,P112-(P112*AI112)),"")</f>
        <v/>
      </c>
      <c r="AL112" s="267">
        <f>IFERROR(MIN(AK112:AK114),"")</f>
        <v>0</v>
      </c>
      <c r="AM112" s="265" t="str">
        <f>IFERROR(VLOOKUP(AO112,DATOS!$E$34:$F$38,2,TRUE),"")</f>
        <v/>
      </c>
      <c r="AN112" s="46" t="str">
        <f>IFERROR(IF(Y112=DATOS!$G$15,DATOS!$C$28,S112-(S112*AI112)),"")</f>
        <v/>
      </c>
      <c r="AO112" s="267">
        <f>IFERROR(IF(AND(AN112=DATOS!$C$28,AN113=DATOS!$C$28,AN114=DATOS!$C$28),S112,MIN(AN112:AN114)),"")</f>
        <v>0</v>
      </c>
      <c r="AP112" s="269" t="str">
        <f>IFERROR(DATOS!X164,"")</f>
        <v/>
      </c>
      <c r="AQ112" s="271" t="str">
        <f>IFERROR(IF(AP112=" "," ",IF(OR(AP112="Bajo",AP112="Moderado"),"Aceptar","Reducir (compartir o mitigar)")),"")</f>
        <v>Reducir (compartir o mitigar)</v>
      </c>
      <c r="AR112" s="233"/>
      <c r="AS112" s="233"/>
      <c r="AT112" s="233"/>
      <c r="AU112" s="233"/>
      <c r="AV112" s="236" t="s">
        <v>290</v>
      </c>
      <c r="AW112" s="239"/>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row>
    <row r="113" spans="1:78" s="184" customFormat="1" ht="120" hidden="1" customHeight="1" x14ac:dyDescent="0.25">
      <c r="A113" s="173"/>
      <c r="B113" s="173"/>
      <c r="C113" s="173"/>
      <c r="D113" s="173"/>
      <c r="E113" s="273"/>
      <c r="F113" s="247"/>
      <c r="G113" s="249"/>
      <c r="H113" s="249"/>
      <c r="I113" s="247"/>
      <c r="J113" s="249"/>
      <c r="K113" s="249"/>
      <c r="L113" s="253"/>
      <c r="M113" s="247"/>
      <c r="N113" s="256"/>
      <c r="O113" s="258"/>
      <c r="P113" s="260"/>
      <c r="Q113" s="260"/>
      <c r="R113" s="262"/>
      <c r="S113" s="260"/>
      <c r="T113" s="264"/>
      <c r="U113" s="174" t="s">
        <v>89</v>
      </c>
      <c r="V113" s="175"/>
      <c r="W113" s="176" t="s">
        <v>186</v>
      </c>
      <c r="X113" s="177">
        <f>IFERROR(VLOOKUP(W113,DATOS!$E$13:$F$28,2,0),"")</f>
        <v>0</v>
      </c>
      <c r="Y113" s="178" t="str">
        <f>IFERROR(VLOOKUP(W113,DATOS!$E$14:$G$16,3,0),"")</f>
        <v/>
      </c>
      <c r="Z113" s="176" t="s">
        <v>187</v>
      </c>
      <c r="AA113" s="179">
        <f>IFERROR(VLOOKUP(Z113,DATOS!$E$13:$F$28,2,0),"")</f>
        <v>0</v>
      </c>
      <c r="AB113" s="180" t="s">
        <v>186</v>
      </c>
      <c r="AC113" s="181"/>
      <c r="AD113" s="182" t="s">
        <v>186</v>
      </c>
      <c r="AE113" s="183"/>
      <c r="AF113" s="182" t="s">
        <v>186</v>
      </c>
      <c r="AG113" s="183"/>
      <c r="AH113" s="182" t="s">
        <v>186</v>
      </c>
      <c r="AI113" s="113">
        <f t="shared" si="36"/>
        <v>0</v>
      </c>
      <c r="AJ113" s="266"/>
      <c r="AK113" s="46" t="str">
        <f>IFERROR(IF(Y113=DATOS!$G$16,DATOS!$C$28,IF(AK112=DATOS!$C$28,P112-(P112*AI113),AK112-(AK112*AI113))),"")</f>
        <v/>
      </c>
      <c r="AL113" s="268"/>
      <c r="AM113" s="266"/>
      <c r="AN113" s="46" t="str">
        <f>IFERROR(IF(Y113=DATOS!$G$15,DATOS!$C$28,IF(AN112=DATOS!$C$28,S112-(S112*AI113),AN112-(AN112*AI113))),"")</f>
        <v/>
      </c>
      <c r="AO113" s="268"/>
      <c r="AP113" s="270"/>
      <c r="AQ113" s="272"/>
      <c r="AR113" s="234"/>
      <c r="AS113" s="234"/>
      <c r="AT113" s="234"/>
      <c r="AU113" s="234"/>
      <c r="AV113" s="237"/>
      <c r="AW113" s="239"/>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row>
    <row r="114" spans="1:78" s="184" customFormat="1" ht="120" hidden="1" customHeight="1" x14ac:dyDescent="0.25">
      <c r="A114" s="173"/>
      <c r="B114" s="173"/>
      <c r="C114" s="173"/>
      <c r="D114" s="173"/>
      <c r="E114" s="273"/>
      <c r="F114" s="247"/>
      <c r="G114" s="250"/>
      <c r="H114" s="249"/>
      <c r="I114" s="251"/>
      <c r="J114" s="249"/>
      <c r="K114" s="249"/>
      <c r="L114" s="254"/>
      <c r="M114" s="251"/>
      <c r="N114" s="256"/>
      <c r="O114" s="258"/>
      <c r="P114" s="260"/>
      <c r="Q114" s="260"/>
      <c r="R114" s="262"/>
      <c r="S114" s="260"/>
      <c r="T114" s="264"/>
      <c r="U114" s="174" t="s">
        <v>90</v>
      </c>
      <c r="V114" s="175"/>
      <c r="W114" s="176" t="s">
        <v>186</v>
      </c>
      <c r="X114" s="177">
        <f>IFERROR(VLOOKUP(W114,DATOS!$E$13:$F$28,2,0),"")</f>
        <v>0</v>
      </c>
      <c r="Y114" s="178" t="str">
        <f>IFERROR(VLOOKUP(W114,DATOS!$E$14:$G$16,3,0),"")</f>
        <v/>
      </c>
      <c r="Z114" s="176" t="s">
        <v>187</v>
      </c>
      <c r="AA114" s="179">
        <f>IFERROR(VLOOKUP(Z114,DATOS!$E$13:$F$28,2,0),"")</f>
        <v>0</v>
      </c>
      <c r="AB114" s="180" t="s">
        <v>186</v>
      </c>
      <c r="AC114" s="181"/>
      <c r="AD114" s="182" t="s">
        <v>186</v>
      </c>
      <c r="AE114" s="183"/>
      <c r="AF114" s="182" t="s">
        <v>186</v>
      </c>
      <c r="AG114" s="183"/>
      <c r="AH114" s="182" t="s">
        <v>186</v>
      </c>
      <c r="AI114" s="113">
        <f t="shared" si="36"/>
        <v>0</v>
      </c>
      <c r="AJ114" s="266"/>
      <c r="AK114" s="46" t="str">
        <f>IFERROR(IF(AI114=0,DATOS!$C$28,IFERROR(IF(Y114=DATOS!$G$16,DATOS!$C$28,IF(AK113=DATOS!$C$28,AK112-(AK112*AI114),IF(AK112=DATOS!$C$28,AK113-(AK113*AI114),IF(AND(AK113=DATOS!$C$28,AK112=DATOS!$C$28),P112-(P112*AI114),AK113-(AK113*AI114))))),"")),"")</f>
        <v>NA</v>
      </c>
      <c r="AL114" s="268"/>
      <c r="AM114" s="266"/>
      <c r="AN114" s="46" t="str">
        <f>IFERROR(IF(Y114=DATOS!$G$15,DATOS!$C$28,IF(AND(AN113=DATOS!$C$28,AN112=DATOS!$C$28),S112-(S112*AI114),IF(AN112=DATOS!$C$28,AN113-(AN113*AI114),IF(AN113=DATOS!$C$28,AN112-(AN112*AI114),(AN113-(AN113*AI114)))))),"")</f>
        <v/>
      </c>
      <c r="AO114" s="268"/>
      <c r="AP114" s="270"/>
      <c r="AQ114" s="272"/>
      <c r="AR114" s="235"/>
      <c r="AS114" s="235"/>
      <c r="AT114" s="235"/>
      <c r="AU114" s="235"/>
      <c r="AV114" s="238"/>
      <c r="AW114" s="239"/>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row>
    <row r="115" spans="1:78" s="184" customFormat="1" ht="120" hidden="1" customHeight="1" x14ac:dyDescent="0.25">
      <c r="A115" s="173"/>
      <c r="B115" s="173"/>
      <c r="C115" s="173"/>
      <c r="D115" s="173"/>
      <c r="E115" s="273">
        <v>35</v>
      </c>
      <c r="F115" s="246" t="s">
        <v>184</v>
      </c>
      <c r="G115" s="248"/>
      <c r="H115" s="248"/>
      <c r="I115" s="246"/>
      <c r="J115" s="248"/>
      <c r="K115" s="248"/>
      <c r="L115" s="252" t="str">
        <f t="shared" ref="L115" si="40">IF(I115="", "", CONCATENATE("Posibilidad de ", LOWER(I115)," por ", LOWER(J115)," debido a ", LOWER(K115)))</f>
        <v/>
      </c>
      <c r="M115" s="246" t="s">
        <v>183</v>
      </c>
      <c r="N115" s="255" t="s">
        <v>182</v>
      </c>
      <c r="O115" s="257" t="str">
        <f>IFERROR(VLOOKUP(P115,DATOS!$I$24:$J$31,2),"")</f>
        <v/>
      </c>
      <c r="P115" s="259" t="str">
        <f>IFERROR(VLOOKUP(N115,DATOS!$H$24:$I$31,2,0),"")</f>
        <v/>
      </c>
      <c r="Q115" s="259" t="s">
        <v>185</v>
      </c>
      <c r="R115" s="261" t="str">
        <f>IFERROR(VLOOKUP(S115,DATOS!$I$35:$J$39,2),"")</f>
        <v/>
      </c>
      <c r="S115" s="259" t="str">
        <f>IFERROR(IF(Q115=DATOS!$H$35,20%,IF(Q115=DATOS!$H$36,40%,IF(OR(Q115=DATOS!$H$37,),60%,IF(OR(Q115=DATOS!$H$38,),80%,IF(OR(Q115=DATOS!$H$39),100%," "))))),"")</f>
        <v xml:space="preserve"> </v>
      </c>
      <c r="T115" s="263" t="str">
        <f>IFERROR(DATOS!D167,"")</f>
        <v/>
      </c>
      <c r="U115" s="174" t="s">
        <v>88</v>
      </c>
      <c r="V115" s="175"/>
      <c r="W115" s="176" t="s">
        <v>186</v>
      </c>
      <c r="X115" s="177">
        <f>IFERROR(VLOOKUP(W115,DATOS!$E$13:$F$28,2,0),"")</f>
        <v>0</v>
      </c>
      <c r="Y115" s="178" t="str">
        <f>IFERROR(VLOOKUP(W115,DATOS!$E$14:$G$16,3,0),"")</f>
        <v/>
      </c>
      <c r="Z115" s="176" t="s">
        <v>187</v>
      </c>
      <c r="AA115" s="179">
        <f>IFERROR(VLOOKUP(Z115,DATOS!$E$13:$F$28,2,0),"")</f>
        <v>0</v>
      </c>
      <c r="AB115" s="180" t="s">
        <v>186</v>
      </c>
      <c r="AC115" s="181"/>
      <c r="AD115" s="182" t="s">
        <v>186</v>
      </c>
      <c r="AE115" s="183"/>
      <c r="AF115" s="182" t="s">
        <v>186</v>
      </c>
      <c r="AG115" s="183"/>
      <c r="AH115" s="182" t="s">
        <v>186</v>
      </c>
      <c r="AI115" s="113">
        <f t="shared" si="36"/>
        <v>0</v>
      </c>
      <c r="AJ115" s="265" t="str">
        <f>IFERROR(VLOOKUP(AL115,DATOS!$B$34:$C$38,2,TRUE),"")</f>
        <v/>
      </c>
      <c r="AK115" s="46" t="str">
        <f>IFERROR(IF(Y115=DATOS!$G$16,DATOS!$C$28,P115-(P115*AI115)),"")</f>
        <v/>
      </c>
      <c r="AL115" s="267">
        <f>IFERROR(MIN(AK115:AK117),"")</f>
        <v>0</v>
      </c>
      <c r="AM115" s="265" t="str">
        <f>IFERROR(VLOOKUP(AO115,DATOS!$E$34:$F$38,2,TRUE),"")</f>
        <v/>
      </c>
      <c r="AN115" s="46" t="str">
        <f>IFERROR(IF(Y115=DATOS!$G$15,DATOS!$C$28,S115-(S115*AI115)),"")</f>
        <v/>
      </c>
      <c r="AO115" s="267">
        <f>IFERROR(IF(AND(AN115=DATOS!$C$28,AN116=DATOS!$C$28,AN117=DATOS!$C$28),S115,MIN(AN115:AN117)),"")</f>
        <v>0</v>
      </c>
      <c r="AP115" s="269" t="str">
        <f>IFERROR(DATOS!X167,"")</f>
        <v/>
      </c>
      <c r="AQ115" s="271" t="str">
        <f>IFERROR(IF(AP115=" "," ",IF(OR(AP115="Bajo",AP115="Moderado"),"Aceptar","Reducir (compartir o mitigar)")),"")</f>
        <v>Reducir (compartir o mitigar)</v>
      </c>
      <c r="AR115" s="233"/>
      <c r="AS115" s="233"/>
      <c r="AT115" s="233"/>
      <c r="AU115" s="233"/>
      <c r="AV115" s="236" t="s">
        <v>290</v>
      </c>
      <c r="AW115" s="239"/>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row>
    <row r="116" spans="1:78" s="184" customFormat="1" ht="120" hidden="1" customHeight="1" x14ac:dyDescent="0.25">
      <c r="A116" s="173"/>
      <c r="B116" s="173"/>
      <c r="C116" s="173"/>
      <c r="D116" s="173"/>
      <c r="E116" s="273"/>
      <c r="F116" s="247"/>
      <c r="G116" s="249"/>
      <c r="H116" s="249"/>
      <c r="I116" s="247"/>
      <c r="J116" s="249"/>
      <c r="K116" s="249"/>
      <c r="L116" s="253"/>
      <c r="M116" s="247"/>
      <c r="N116" s="256"/>
      <c r="O116" s="258"/>
      <c r="P116" s="260"/>
      <c r="Q116" s="260"/>
      <c r="R116" s="262"/>
      <c r="S116" s="260"/>
      <c r="T116" s="264"/>
      <c r="U116" s="174" t="s">
        <v>89</v>
      </c>
      <c r="V116" s="175"/>
      <c r="W116" s="176" t="s">
        <v>186</v>
      </c>
      <c r="X116" s="177">
        <f>IFERROR(VLOOKUP(W116,DATOS!$E$13:$F$28,2,0),"")</f>
        <v>0</v>
      </c>
      <c r="Y116" s="178" t="str">
        <f>IFERROR(VLOOKUP(W116,DATOS!$E$14:$G$16,3,0),"")</f>
        <v/>
      </c>
      <c r="Z116" s="176" t="s">
        <v>187</v>
      </c>
      <c r="AA116" s="179">
        <f>IFERROR(VLOOKUP(Z116,DATOS!$E$13:$F$28,2,0),"")</f>
        <v>0</v>
      </c>
      <c r="AB116" s="180" t="s">
        <v>186</v>
      </c>
      <c r="AC116" s="181"/>
      <c r="AD116" s="182" t="s">
        <v>186</v>
      </c>
      <c r="AE116" s="183"/>
      <c r="AF116" s="182" t="s">
        <v>186</v>
      </c>
      <c r="AG116" s="183"/>
      <c r="AH116" s="182" t="s">
        <v>186</v>
      </c>
      <c r="AI116" s="113">
        <f t="shared" si="36"/>
        <v>0</v>
      </c>
      <c r="AJ116" s="266"/>
      <c r="AK116" s="46" t="str">
        <f>IFERROR(IF(Y116=DATOS!$G$16,DATOS!$C$28,IF(AK115=DATOS!$C$28,P115-(P115*AI116),AK115-(AK115*AI116))),"")</f>
        <v/>
      </c>
      <c r="AL116" s="268"/>
      <c r="AM116" s="266"/>
      <c r="AN116" s="46" t="str">
        <f>IFERROR(IF(Y116=DATOS!$G$15,DATOS!$C$28,IF(AN115=DATOS!$C$28,S115-(S115*AI116),AN115-(AN115*AI116))),"")</f>
        <v/>
      </c>
      <c r="AO116" s="268"/>
      <c r="AP116" s="270"/>
      <c r="AQ116" s="272"/>
      <c r="AR116" s="234"/>
      <c r="AS116" s="234"/>
      <c r="AT116" s="234"/>
      <c r="AU116" s="234"/>
      <c r="AV116" s="237"/>
      <c r="AW116" s="239"/>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row>
    <row r="117" spans="1:78" s="184" customFormat="1" ht="120" hidden="1" customHeight="1" x14ac:dyDescent="0.25">
      <c r="A117" s="173"/>
      <c r="B117" s="173"/>
      <c r="C117" s="173"/>
      <c r="D117" s="173"/>
      <c r="E117" s="273"/>
      <c r="F117" s="247"/>
      <c r="G117" s="250"/>
      <c r="H117" s="249"/>
      <c r="I117" s="251"/>
      <c r="J117" s="249"/>
      <c r="K117" s="249"/>
      <c r="L117" s="254"/>
      <c r="M117" s="251"/>
      <c r="N117" s="256"/>
      <c r="O117" s="258"/>
      <c r="P117" s="260"/>
      <c r="Q117" s="260"/>
      <c r="R117" s="262"/>
      <c r="S117" s="260"/>
      <c r="T117" s="264"/>
      <c r="U117" s="174" t="s">
        <v>90</v>
      </c>
      <c r="V117" s="175"/>
      <c r="W117" s="176" t="s">
        <v>186</v>
      </c>
      <c r="X117" s="177">
        <f>IFERROR(VLOOKUP(W117,DATOS!$E$13:$F$28,2,0),"")</f>
        <v>0</v>
      </c>
      <c r="Y117" s="178" t="str">
        <f>IFERROR(VLOOKUP(W117,DATOS!$E$14:$G$16,3,0),"")</f>
        <v/>
      </c>
      <c r="Z117" s="176" t="s">
        <v>187</v>
      </c>
      <c r="AA117" s="179">
        <f>IFERROR(VLOOKUP(Z117,DATOS!$E$13:$F$28,2,0),"")</f>
        <v>0</v>
      </c>
      <c r="AB117" s="180" t="s">
        <v>186</v>
      </c>
      <c r="AC117" s="181"/>
      <c r="AD117" s="182" t="s">
        <v>186</v>
      </c>
      <c r="AE117" s="183"/>
      <c r="AF117" s="182" t="s">
        <v>186</v>
      </c>
      <c r="AG117" s="183"/>
      <c r="AH117" s="182" t="s">
        <v>186</v>
      </c>
      <c r="AI117" s="113">
        <f t="shared" si="36"/>
        <v>0</v>
      </c>
      <c r="AJ117" s="266"/>
      <c r="AK117" s="46" t="str">
        <f>IFERROR(IF(AI117=0,DATOS!$C$28,IFERROR(IF(Y117=DATOS!$G$16,DATOS!$C$28,IF(AK116=DATOS!$C$28,AK115-(AK115*AI117),IF(AK115=DATOS!$C$28,AK116-(AK116*AI117),IF(AND(AK116=DATOS!$C$28,AK115=DATOS!$C$28),P115-(P115*AI117),AK116-(AK116*AI117))))),"")),"")</f>
        <v>NA</v>
      </c>
      <c r="AL117" s="268"/>
      <c r="AM117" s="266"/>
      <c r="AN117" s="46" t="str">
        <f>IFERROR(IF(Y117=DATOS!$G$15,DATOS!$C$28,IF(AND(AN116=DATOS!$C$28,AN115=DATOS!$C$28),S115-(S115*AI117),IF(AN115=DATOS!$C$28,AN116-(AN116*AI117),IF(AN116=DATOS!$C$28,AN115-(AN115*AI117),(AN116-(AN116*AI117)))))),"")</f>
        <v/>
      </c>
      <c r="AO117" s="268"/>
      <c r="AP117" s="270"/>
      <c r="AQ117" s="272"/>
      <c r="AR117" s="235"/>
      <c r="AS117" s="235"/>
      <c r="AT117" s="235"/>
      <c r="AU117" s="235"/>
      <c r="AV117" s="238"/>
      <c r="AW117" s="239"/>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row>
    <row r="118" spans="1:78" s="184" customFormat="1" ht="120" hidden="1" customHeight="1" x14ac:dyDescent="0.25">
      <c r="A118" s="173"/>
      <c r="B118" s="173"/>
      <c r="C118" s="173"/>
      <c r="D118" s="173"/>
      <c r="E118" s="273">
        <v>36</v>
      </c>
      <c r="F118" s="246" t="s">
        <v>184</v>
      </c>
      <c r="G118" s="248"/>
      <c r="H118" s="248"/>
      <c r="I118" s="246"/>
      <c r="J118" s="248"/>
      <c r="K118" s="248"/>
      <c r="L118" s="252" t="str">
        <f t="shared" ref="L118" si="41">IF(I118="", "", CONCATENATE("Posibilidad de ", LOWER(I118)," por ", LOWER(J118)," debido a ", LOWER(K118)))</f>
        <v/>
      </c>
      <c r="M118" s="246" t="s">
        <v>183</v>
      </c>
      <c r="N118" s="255" t="s">
        <v>182</v>
      </c>
      <c r="O118" s="257" t="str">
        <f>IFERROR(VLOOKUP(P118,DATOS!$I$24:$J$31,2),"")</f>
        <v/>
      </c>
      <c r="P118" s="259" t="str">
        <f>IFERROR(VLOOKUP(N118,DATOS!$H$24:$I$31,2,0),"")</f>
        <v/>
      </c>
      <c r="Q118" s="259" t="s">
        <v>185</v>
      </c>
      <c r="R118" s="261" t="str">
        <f>IFERROR(VLOOKUP(S118,DATOS!$I$35:$J$39,2),"")</f>
        <v/>
      </c>
      <c r="S118" s="259" t="str">
        <f>IFERROR(IF(Q118=DATOS!$H$35,20%,IF(Q118=DATOS!$H$36,40%,IF(OR(Q118=DATOS!$H$37,),60%,IF(OR(Q118=DATOS!$H$38,),80%,IF(OR(Q118=DATOS!$H$39),100%," "))))),"")</f>
        <v xml:space="preserve"> </v>
      </c>
      <c r="T118" s="263" t="str">
        <f>IFERROR(DATOS!D170,"")</f>
        <v/>
      </c>
      <c r="U118" s="174" t="s">
        <v>88</v>
      </c>
      <c r="V118" s="175"/>
      <c r="W118" s="176" t="s">
        <v>186</v>
      </c>
      <c r="X118" s="177">
        <f>IFERROR(VLOOKUP(W118,DATOS!$E$13:$F$28,2,0),"")</f>
        <v>0</v>
      </c>
      <c r="Y118" s="178" t="str">
        <f>IFERROR(VLOOKUP(W118,DATOS!$E$14:$G$16,3,0),"")</f>
        <v/>
      </c>
      <c r="Z118" s="176" t="s">
        <v>187</v>
      </c>
      <c r="AA118" s="179">
        <f>IFERROR(VLOOKUP(Z118,DATOS!$E$13:$F$28,2,0),"")</f>
        <v>0</v>
      </c>
      <c r="AB118" s="180" t="s">
        <v>186</v>
      </c>
      <c r="AC118" s="181"/>
      <c r="AD118" s="182" t="s">
        <v>186</v>
      </c>
      <c r="AE118" s="183"/>
      <c r="AF118" s="182" t="s">
        <v>186</v>
      </c>
      <c r="AG118" s="183"/>
      <c r="AH118" s="182" t="s">
        <v>186</v>
      </c>
      <c r="AI118" s="113">
        <f t="shared" si="36"/>
        <v>0</v>
      </c>
      <c r="AJ118" s="265" t="str">
        <f>IFERROR(VLOOKUP(AL118,DATOS!$B$34:$C$38,2,TRUE),"")</f>
        <v/>
      </c>
      <c r="AK118" s="46" t="str">
        <f>IFERROR(IF(Y118=DATOS!$G$16,DATOS!$C$28,P118-(P118*AI118)),"")</f>
        <v/>
      </c>
      <c r="AL118" s="267">
        <f>IFERROR(MIN(AK118:AK120),"")</f>
        <v>0</v>
      </c>
      <c r="AM118" s="265" t="str">
        <f>IFERROR(VLOOKUP(AO118,DATOS!$E$34:$F$38,2,TRUE),"")</f>
        <v/>
      </c>
      <c r="AN118" s="46" t="str">
        <f>IFERROR(IF(Y118=DATOS!$G$15,DATOS!$C$28,S118-(S118*AI118)),"")</f>
        <v/>
      </c>
      <c r="AO118" s="267">
        <f>IFERROR(IF(AND(AN118=DATOS!$C$28,AN119=DATOS!$C$28,AN120=DATOS!$C$28),S118,MIN(AN118:AN120)),"")</f>
        <v>0</v>
      </c>
      <c r="AP118" s="269" t="str">
        <f>IFERROR(DATOS!X170,"")</f>
        <v/>
      </c>
      <c r="AQ118" s="271" t="str">
        <f>IFERROR(IF(AP118=" "," ",IF(OR(AP118="Bajo",AP118="Moderado"),"Aceptar","Reducir (compartir o mitigar)")),"")</f>
        <v>Reducir (compartir o mitigar)</v>
      </c>
      <c r="AR118" s="233"/>
      <c r="AS118" s="233"/>
      <c r="AT118" s="233"/>
      <c r="AU118" s="233"/>
      <c r="AV118" s="236" t="s">
        <v>290</v>
      </c>
      <c r="AW118" s="239"/>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row>
    <row r="119" spans="1:78" s="184" customFormat="1" ht="120" hidden="1" customHeight="1" x14ac:dyDescent="0.25">
      <c r="A119" s="173"/>
      <c r="B119" s="173"/>
      <c r="C119" s="173"/>
      <c r="D119" s="173"/>
      <c r="E119" s="273"/>
      <c r="F119" s="247"/>
      <c r="G119" s="249"/>
      <c r="H119" s="249"/>
      <c r="I119" s="247"/>
      <c r="J119" s="249"/>
      <c r="K119" s="249"/>
      <c r="L119" s="253"/>
      <c r="M119" s="247"/>
      <c r="N119" s="256"/>
      <c r="O119" s="258"/>
      <c r="P119" s="260"/>
      <c r="Q119" s="260"/>
      <c r="R119" s="262"/>
      <c r="S119" s="260"/>
      <c r="T119" s="264"/>
      <c r="U119" s="174" t="s">
        <v>89</v>
      </c>
      <c r="V119" s="175"/>
      <c r="W119" s="176" t="s">
        <v>186</v>
      </c>
      <c r="X119" s="177">
        <f>IFERROR(VLOOKUP(W119,DATOS!$E$13:$F$28,2,0),"")</f>
        <v>0</v>
      </c>
      <c r="Y119" s="178" t="str">
        <f>IFERROR(VLOOKUP(W119,DATOS!$E$14:$G$16,3,0),"")</f>
        <v/>
      </c>
      <c r="Z119" s="176" t="s">
        <v>187</v>
      </c>
      <c r="AA119" s="179">
        <f>IFERROR(VLOOKUP(Z119,DATOS!$E$13:$F$28,2,0),"")</f>
        <v>0</v>
      </c>
      <c r="AB119" s="180" t="s">
        <v>186</v>
      </c>
      <c r="AC119" s="181"/>
      <c r="AD119" s="182" t="s">
        <v>186</v>
      </c>
      <c r="AE119" s="183"/>
      <c r="AF119" s="182" t="s">
        <v>186</v>
      </c>
      <c r="AG119" s="183"/>
      <c r="AH119" s="182" t="s">
        <v>186</v>
      </c>
      <c r="AI119" s="113">
        <f t="shared" si="36"/>
        <v>0</v>
      </c>
      <c r="AJ119" s="266"/>
      <c r="AK119" s="46" t="str">
        <f>IFERROR(IF(Y119=DATOS!$G$16,DATOS!$C$28,IF(AK118=DATOS!$C$28,P118-(P118*AI119),AK118-(AK118*AI119))),"")</f>
        <v/>
      </c>
      <c r="AL119" s="268"/>
      <c r="AM119" s="266"/>
      <c r="AN119" s="46" t="str">
        <f>IFERROR(IF(Y119=DATOS!$G$15,DATOS!$C$28,IF(AN118=DATOS!$C$28,S118-(S118*AI119),AN118-(AN118*AI119))),"")</f>
        <v/>
      </c>
      <c r="AO119" s="268"/>
      <c r="AP119" s="270"/>
      <c r="AQ119" s="272"/>
      <c r="AR119" s="234"/>
      <c r="AS119" s="234"/>
      <c r="AT119" s="234"/>
      <c r="AU119" s="234"/>
      <c r="AV119" s="237"/>
      <c r="AW119" s="239"/>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row>
    <row r="120" spans="1:78" s="184" customFormat="1" ht="120" hidden="1" customHeight="1" x14ac:dyDescent="0.25">
      <c r="A120" s="173"/>
      <c r="B120" s="173"/>
      <c r="C120" s="173"/>
      <c r="D120" s="173"/>
      <c r="E120" s="273"/>
      <c r="F120" s="247"/>
      <c r="G120" s="250"/>
      <c r="H120" s="249"/>
      <c r="I120" s="251"/>
      <c r="J120" s="249"/>
      <c r="K120" s="249"/>
      <c r="L120" s="254"/>
      <c r="M120" s="251"/>
      <c r="N120" s="256"/>
      <c r="O120" s="258"/>
      <c r="P120" s="260"/>
      <c r="Q120" s="260"/>
      <c r="R120" s="262"/>
      <c r="S120" s="260"/>
      <c r="T120" s="264"/>
      <c r="U120" s="174" t="s">
        <v>90</v>
      </c>
      <c r="V120" s="175"/>
      <c r="W120" s="176" t="s">
        <v>186</v>
      </c>
      <c r="X120" s="177">
        <f>IFERROR(VLOOKUP(W120,DATOS!$E$13:$F$28,2,0),"")</f>
        <v>0</v>
      </c>
      <c r="Y120" s="178" t="str">
        <f>IFERROR(VLOOKUP(W120,DATOS!$E$14:$G$16,3,0),"")</f>
        <v/>
      </c>
      <c r="Z120" s="176" t="s">
        <v>187</v>
      </c>
      <c r="AA120" s="179">
        <f>IFERROR(VLOOKUP(Z120,DATOS!$E$13:$F$28,2,0),"")</f>
        <v>0</v>
      </c>
      <c r="AB120" s="180" t="s">
        <v>186</v>
      </c>
      <c r="AC120" s="181"/>
      <c r="AD120" s="182" t="s">
        <v>186</v>
      </c>
      <c r="AE120" s="183"/>
      <c r="AF120" s="182" t="s">
        <v>186</v>
      </c>
      <c r="AG120" s="183"/>
      <c r="AH120" s="182" t="s">
        <v>186</v>
      </c>
      <c r="AI120" s="113">
        <f t="shared" si="36"/>
        <v>0</v>
      </c>
      <c r="AJ120" s="266"/>
      <c r="AK120" s="46" t="str">
        <f>IFERROR(IF(AI120=0,DATOS!$C$28,IFERROR(IF(Y120=DATOS!$G$16,DATOS!$C$28,IF(AK119=DATOS!$C$28,AK118-(AK118*AI120),IF(AK118=DATOS!$C$28,AK119-(AK119*AI120),IF(AND(AK119=DATOS!$C$28,AK118=DATOS!$C$28),P118-(P118*AI120),AK119-(AK119*AI120))))),"")),"")</f>
        <v>NA</v>
      </c>
      <c r="AL120" s="268"/>
      <c r="AM120" s="266"/>
      <c r="AN120" s="46" t="str">
        <f>IFERROR(IF(Y120=DATOS!$G$15,DATOS!$C$28,IF(AND(AN119=DATOS!$C$28,AN118=DATOS!$C$28),S118-(S118*AI120),IF(AN118=DATOS!$C$28,AN119-(AN119*AI120),IF(AN119=DATOS!$C$28,AN118-(AN118*AI120),(AN119-(AN119*AI120)))))),"")</f>
        <v/>
      </c>
      <c r="AO120" s="268"/>
      <c r="AP120" s="270"/>
      <c r="AQ120" s="272"/>
      <c r="AR120" s="235"/>
      <c r="AS120" s="235"/>
      <c r="AT120" s="235"/>
      <c r="AU120" s="235"/>
      <c r="AV120" s="238"/>
      <c r="AW120" s="239"/>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row>
    <row r="121" spans="1:78" s="184" customFormat="1" ht="120" hidden="1" customHeight="1" x14ac:dyDescent="0.25">
      <c r="A121" s="173"/>
      <c r="B121" s="173"/>
      <c r="C121" s="173"/>
      <c r="D121" s="173"/>
      <c r="E121" s="273">
        <v>37</v>
      </c>
      <c r="F121" s="246" t="s">
        <v>184</v>
      </c>
      <c r="G121" s="248"/>
      <c r="H121" s="248"/>
      <c r="I121" s="246"/>
      <c r="J121" s="248"/>
      <c r="K121" s="248"/>
      <c r="L121" s="252" t="str">
        <f t="shared" ref="L121" si="42">IF(I121="", "", CONCATENATE("Posibilidad de ", LOWER(I121)," por ", LOWER(J121)," debido a ", LOWER(K121)))</f>
        <v/>
      </c>
      <c r="M121" s="246" t="s">
        <v>183</v>
      </c>
      <c r="N121" s="255" t="s">
        <v>182</v>
      </c>
      <c r="O121" s="257" t="str">
        <f>IFERROR(VLOOKUP(P121,DATOS!$I$24:$J$31,2),"")</f>
        <v/>
      </c>
      <c r="P121" s="259" t="str">
        <f>IFERROR(VLOOKUP(N121,DATOS!$H$24:$I$31,2,0),"")</f>
        <v/>
      </c>
      <c r="Q121" s="259" t="s">
        <v>185</v>
      </c>
      <c r="R121" s="261" t="str">
        <f>IFERROR(VLOOKUP(S121,DATOS!$I$35:$J$39,2),"")</f>
        <v/>
      </c>
      <c r="S121" s="259" t="str">
        <f>IFERROR(IF(Q121=DATOS!$H$35,20%,IF(Q121=DATOS!$H$36,40%,IF(OR(Q121=DATOS!$H$37,),60%,IF(OR(Q121=DATOS!$H$38,),80%,IF(OR(Q121=DATOS!$H$39),100%," "))))),"")</f>
        <v xml:space="preserve"> </v>
      </c>
      <c r="T121" s="263" t="str">
        <f>IFERROR(DATOS!D173,"")</f>
        <v/>
      </c>
      <c r="U121" s="174" t="s">
        <v>88</v>
      </c>
      <c r="V121" s="175"/>
      <c r="W121" s="176" t="s">
        <v>186</v>
      </c>
      <c r="X121" s="177">
        <f>IFERROR(VLOOKUP(W121,DATOS!$E$13:$F$28,2,0),"")</f>
        <v>0</v>
      </c>
      <c r="Y121" s="178" t="str">
        <f>IFERROR(VLOOKUP(W121,DATOS!$E$14:$G$16,3,0),"")</f>
        <v/>
      </c>
      <c r="Z121" s="176" t="s">
        <v>187</v>
      </c>
      <c r="AA121" s="179">
        <f>IFERROR(VLOOKUP(Z121,DATOS!$E$13:$F$28,2,0),"")</f>
        <v>0</v>
      </c>
      <c r="AB121" s="180" t="s">
        <v>186</v>
      </c>
      <c r="AC121" s="181"/>
      <c r="AD121" s="182" t="s">
        <v>186</v>
      </c>
      <c r="AE121" s="183"/>
      <c r="AF121" s="182" t="s">
        <v>186</v>
      </c>
      <c r="AG121" s="183"/>
      <c r="AH121" s="182" t="s">
        <v>186</v>
      </c>
      <c r="AI121" s="113">
        <f t="shared" si="36"/>
        <v>0</v>
      </c>
      <c r="AJ121" s="265" t="str">
        <f>IFERROR(VLOOKUP(AL121,DATOS!$B$34:$C$38,2,TRUE),"")</f>
        <v/>
      </c>
      <c r="AK121" s="46" t="str">
        <f>IFERROR(IF(Y121=DATOS!$G$16,DATOS!$C$28,P121-(P121*AI121)),"")</f>
        <v/>
      </c>
      <c r="AL121" s="267">
        <f>IFERROR(MIN(AK121:AK123),"")</f>
        <v>0</v>
      </c>
      <c r="AM121" s="265" t="str">
        <f>IFERROR(VLOOKUP(AO121,DATOS!$E$34:$F$38,2,TRUE),"")</f>
        <v/>
      </c>
      <c r="AN121" s="46" t="str">
        <f>IFERROR(IF(Y121=DATOS!$G$15,DATOS!$C$28,S121-(S121*AI121)),"")</f>
        <v/>
      </c>
      <c r="AO121" s="267">
        <f>IFERROR(IF(AND(AN121=DATOS!$C$28,AN122=DATOS!$C$28,AN123=DATOS!$C$28),S121,MIN(AN121:AN123)),"")</f>
        <v>0</v>
      </c>
      <c r="AP121" s="269" t="str">
        <f>IFERROR(DATOS!X173,"")</f>
        <v/>
      </c>
      <c r="AQ121" s="271" t="str">
        <f>IFERROR(IF(AP121=" "," ",IF(OR(AP121="Bajo",AP121="Moderado"),"Aceptar","Reducir (compartir o mitigar)")),"")</f>
        <v>Reducir (compartir o mitigar)</v>
      </c>
      <c r="AR121" s="233"/>
      <c r="AS121" s="233"/>
      <c r="AT121" s="233"/>
      <c r="AU121" s="233"/>
      <c r="AV121" s="236" t="s">
        <v>290</v>
      </c>
      <c r="AW121" s="239"/>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row>
    <row r="122" spans="1:78" s="184" customFormat="1" ht="120" hidden="1" customHeight="1" x14ac:dyDescent="0.25">
      <c r="A122" s="173"/>
      <c r="B122" s="173"/>
      <c r="C122" s="173"/>
      <c r="D122" s="173"/>
      <c r="E122" s="273"/>
      <c r="F122" s="247"/>
      <c r="G122" s="249"/>
      <c r="H122" s="249"/>
      <c r="I122" s="247"/>
      <c r="J122" s="249"/>
      <c r="K122" s="249"/>
      <c r="L122" s="253"/>
      <c r="M122" s="247"/>
      <c r="N122" s="256"/>
      <c r="O122" s="258"/>
      <c r="P122" s="260"/>
      <c r="Q122" s="260"/>
      <c r="R122" s="262"/>
      <c r="S122" s="260"/>
      <c r="T122" s="264"/>
      <c r="U122" s="174" t="s">
        <v>89</v>
      </c>
      <c r="V122" s="175"/>
      <c r="W122" s="176" t="s">
        <v>186</v>
      </c>
      <c r="X122" s="177">
        <f>IFERROR(VLOOKUP(W122,DATOS!$E$13:$F$28,2,0),"")</f>
        <v>0</v>
      </c>
      <c r="Y122" s="178" t="str">
        <f>IFERROR(VLOOKUP(W122,DATOS!$E$14:$G$16,3,0),"")</f>
        <v/>
      </c>
      <c r="Z122" s="176" t="s">
        <v>187</v>
      </c>
      <c r="AA122" s="179">
        <f>IFERROR(VLOOKUP(Z122,DATOS!$E$13:$F$28,2,0),"")</f>
        <v>0</v>
      </c>
      <c r="AB122" s="180" t="s">
        <v>186</v>
      </c>
      <c r="AC122" s="181"/>
      <c r="AD122" s="182" t="s">
        <v>186</v>
      </c>
      <c r="AE122" s="183"/>
      <c r="AF122" s="182" t="s">
        <v>186</v>
      </c>
      <c r="AG122" s="183"/>
      <c r="AH122" s="182" t="s">
        <v>186</v>
      </c>
      <c r="AI122" s="113">
        <f t="shared" si="36"/>
        <v>0</v>
      </c>
      <c r="AJ122" s="266"/>
      <c r="AK122" s="46" t="str">
        <f>IFERROR(IF(Y122=DATOS!$G$16,DATOS!$C$28,IF(AK121=DATOS!$C$28,P121-(P121*AI122),AK121-(AK121*AI122))),"")</f>
        <v/>
      </c>
      <c r="AL122" s="268"/>
      <c r="AM122" s="266"/>
      <c r="AN122" s="46" t="str">
        <f>IFERROR(IF(Y122=DATOS!$G$15,DATOS!$C$28,IF(AN121=DATOS!$C$28,S121-(S121*AI122),AN121-(AN121*AI122))),"")</f>
        <v/>
      </c>
      <c r="AO122" s="268"/>
      <c r="AP122" s="270"/>
      <c r="AQ122" s="272"/>
      <c r="AR122" s="234"/>
      <c r="AS122" s="234"/>
      <c r="AT122" s="234"/>
      <c r="AU122" s="234"/>
      <c r="AV122" s="237"/>
      <c r="AW122" s="239"/>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row>
    <row r="123" spans="1:78" s="184" customFormat="1" ht="120" hidden="1" customHeight="1" x14ac:dyDescent="0.25">
      <c r="A123" s="173"/>
      <c r="B123" s="173"/>
      <c r="C123" s="173"/>
      <c r="D123" s="173"/>
      <c r="E123" s="273"/>
      <c r="F123" s="247"/>
      <c r="G123" s="250"/>
      <c r="H123" s="249"/>
      <c r="I123" s="251"/>
      <c r="J123" s="249"/>
      <c r="K123" s="249"/>
      <c r="L123" s="254"/>
      <c r="M123" s="251"/>
      <c r="N123" s="256"/>
      <c r="O123" s="258"/>
      <c r="P123" s="260"/>
      <c r="Q123" s="260"/>
      <c r="R123" s="262"/>
      <c r="S123" s="260"/>
      <c r="T123" s="264"/>
      <c r="U123" s="174" t="s">
        <v>90</v>
      </c>
      <c r="V123" s="175"/>
      <c r="W123" s="176" t="s">
        <v>186</v>
      </c>
      <c r="X123" s="177">
        <f>IFERROR(VLOOKUP(W123,DATOS!$E$13:$F$28,2,0),"")</f>
        <v>0</v>
      </c>
      <c r="Y123" s="178" t="str">
        <f>IFERROR(VLOOKUP(W123,DATOS!$E$14:$G$16,3,0),"")</f>
        <v/>
      </c>
      <c r="Z123" s="176" t="s">
        <v>187</v>
      </c>
      <c r="AA123" s="179">
        <f>IFERROR(VLOOKUP(Z123,DATOS!$E$13:$F$28,2,0),"")</f>
        <v>0</v>
      </c>
      <c r="AB123" s="180" t="s">
        <v>186</v>
      </c>
      <c r="AC123" s="181"/>
      <c r="AD123" s="182" t="s">
        <v>186</v>
      </c>
      <c r="AE123" s="183"/>
      <c r="AF123" s="182" t="s">
        <v>186</v>
      </c>
      <c r="AG123" s="183"/>
      <c r="AH123" s="182" t="s">
        <v>186</v>
      </c>
      <c r="AI123" s="113">
        <f t="shared" si="36"/>
        <v>0</v>
      </c>
      <c r="AJ123" s="266"/>
      <c r="AK123" s="46" t="str">
        <f>IFERROR(IF(AI123=0,DATOS!$C$28,IFERROR(IF(Y123=DATOS!$G$16,DATOS!$C$28,IF(AK122=DATOS!$C$28,AK121-(AK121*AI123),IF(AK121=DATOS!$C$28,AK122-(AK122*AI123),IF(AND(AK122=DATOS!$C$28,AK121=DATOS!$C$28),P121-(P121*AI123),AK122-(AK122*AI123))))),"")),"")</f>
        <v>NA</v>
      </c>
      <c r="AL123" s="268"/>
      <c r="AM123" s="266"/>
      <c r="AN123" s="46" t="str">
        <f>IFERROR(IF(Y123=DATOS!$G$15,DATOS!$C$28,IF(AND(AN122=DATOS!$C$28,AN121=DATOS!$C$28),S121-(S121*AI123),IF(AN121=DATOS!$C$28,AN122-(AN122*AI123),IF(AN122=DATOS!$C$28,AN121-(AN121*AI123),(AN122-(AN122*AI123)))))),"")</f>
        <v/>
      </c>
      <c r="AO123" s="268"/>
      <c r="AP123" s="270"/>
      <c r="AQ123" s="272"/>
      <c r="AR123" s="235"/>
      <c r="AS123" s="235"/>
      <c r="AT123" s="235"/>
      <c r="AU123" s="235"/>
      <c r="AV123" s="238"/>
      <c r="AW123" s="239"/>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row>
    <row r="124" spans="1:78" s="184" customFormat="1" ht="120" hidden="1" customHeight="1" x14ac:dyDescent="0.25">
      <c r="A124" s="173"/>
      <c r="B124" s="173"/>
      <c r="C124" s="173"/>
      <c r="D124" s="173"/>
      <c r="E124" s="273">
        <v>38</v>
      </c>
      <c r="F124" s="246" t="s">
        <v>184</v>
      </c>
      <c r="G124" s="248"/>
      <c r="H124" s="248"/>
      <c r="I124" s="246"/>
      <c r="J124" s="248"/>
      <c r="K124" s="248"/>
      <c r="L124" s="252" t="str">
        <f t="shared" ref="L124" si="43">IF(I124="", "", CONCATENATE("Posibilidad de ", LOWER(I124)," por ", LOWER(J124)," debido a ", LOWER(K124)))</f>
        <v/>
      </c>
      <c r="M124" s="246" t="s">
        <v>183</v>
      </c>
      <c r="N124" s="255" t="s">
        <v>182</v>
      </c>
      <c r="O124" s="257" t="str">
        <f>IFERROR(VLOOKUP(P124,DATOS!$I$24:$J$31,2),"")</f>
        <v/>
      </c>
      <c r="P124" s="259" t="str">
        <f>IFERROR(VLOOKUP(N124,DATOS!$H$24:$I$31,2,0),"")</f>
        <v/>
      </c>
      <c r="Q124" s="259" t="s">
        <v>185</v>
      </c>
      <c r="R124" s="261" t="str">
        <f>IFERROR(VLOOKUP(S124,DATOS!$I$35:$J$39,2),"")</f>
        <v/>
      </c>
      <c r="S124" s="259" t="str">
        <f>IFERROR(IF(Q124=DATOS!$H$35,20%,IF(Q124=DATOS!$H$36,40%,IF(OR(Q124=DATOS!$H$37,),60%,IF(OR(Q124=DATOS!$H$38,),80%,IF(OR(Q124=DATOS!$H$39),100%," "))))),"")</f>
        <v xml:space="preserve"> </v>
      </c>
      <c r="T124" s="263" t="str">
        <f>IFERROR(DATOS!D176,"")</f>
        <v/>
      </c>
      <c r="U124" s="174" t="s">
        <v>88</v>
      </c>
      <c r="V124" s="175"/>
      <c r="W124" s="176" t="s">
        <v>186</v>
      </c>
      <c r="X124" s="177">
        <f>IFERROR(VLOOKUP(W124,DATOS!$E$13:$F$28,2,0),"")</f>
        <v>0</v>
      </c>
      <c r="Y124" s="178" t="str">
        <f>IFERROR(VLOOKUP(W124,DATOS!$E$14:$G$16,3,0),"")</f>
        <v/>
      </c>
      <c r="Z124" s="176" t="s">
        <v>187</v>
      </c>
      <c r="AA124" s="179">
        <f>IFERROR(VLOOKUP(Z124,DATOS!$E$13:$F$28,2,0),"")</f>
        <v>0</v>
      </c>
      <c r="AB124" s="180" t="s">
        <v>186</v>
      </c>
      <c r="AC124" s="181"/>
      <c r="AD124" s="182" t="s">
        <v>186</v>
      </c>
      <c r="AE124" s="183"/>
      <c r="AF124" s="182" t="s">
        <v>186</v>
      </c>
      <c r="AG124" s="183"/>
      <c r="AH124" s="182" t="s">
        <v>186</v>
      </c>
      <c r="AI124" s="113">
        <f t="shared" si="36"/>
        <v>0</v>
      </c>
      <c r="AJ124" s="265" t="str">
        <f>IFERROR(VLOOKUP(AL124,DATOS!$B$34:$C$38,2,TRUE),"")</f>
        <v/>
      </c>
      <c r="AK124" s="46" t="str">
        <f>IFERROR(IF(Y124=DATOS!$G$16,DATOS!$C$28,P124-(P124*AI124)),"")</f>
        <v/>
      </c>
      <c r="AL124" s="267">
        <f>IFERROR(MIN(AK124:AK126),"")</f>
        <v>0</v>
      </c>
      <c r="AM124" s="265" t="str">
        <f>IFERROR(VLOOKUP(AO124,DATOS!$E$34:$F$38,2,TRUE),"")</f>
        <v/>
      </c>
      <c r="AN124" s="46" t="str">
        <f>IFERROR(IF(Y124=DATOS!$G$15,DATOS!$C$28,S124-(S124*AI124)),"")</f>
        <v/>
      </c>
      <c r="AO124" s="267">
        <f>IFERROR(IF(AND(AN124=DATOS!$C$28,AN125=DATOS!$C$28,AN126=DATOS!$C$28),S124,MIN(AN124:AN126)),"")</f>
        <v>0</v>
      </c>
      <c r="AP124" s="269" t="str">
        <f>IFERROR(DATOS!X176,"")</f>
        <v/>
      </c>
      <c r="AQ124" s="271" t="str">
        <f>IFERROR(IF(AP124=" "," ",IF(OR(AP124="Bajo",AP124="Moderado"),"Aceptar","Reducir (compartir o mitigar)")),"")</f>
        <v>Reducir (compartir o mitigar)</v>
      </c>
      <c r="AR124" s="233"/>
      <c r="AS124" s="233"/>
      <c r="AT124" s="233"/>
      <c r="AU124" s="233"/>
      <c r="AV124" s="236" t="s">
        <v>290</v>
      </c>
      <c r="AW124" s="239"/>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row>
    <row r="125" spans="1:78" s="184" customFormat="1" ht="120" hidden="1" customHeight="1" x14ac:dyDescent="0.25">
      <c r="A125" s="173"/>
      <c r="B125" s="173"/>
      <c r="C125" s="173"/>
      <c r="D125" s="173"/>
      <c r="E125" s="273"/>
      <c r="F125" s="247"/>
      <c r="G125" s="249"/>
      <c r="H125" s="249"/>
      <c r="I125" s="247"/>
      <c r="J125" s="249"/>
      <c r="K125" s="249"/>
      <c r="L125" s="253"/>
      <c r="M125" s="247"/>
      <c r="N125" s="256"/>
      <c r="O125" s="258"/>
      <c r="P125" s="260"/>
      <c r="Q125" s="260"/>
      <c r="R125" s="262"/>
      <c r="S125" s="260"/>
      <c r="T125" s="264"/>
      <c r="U125" s="174" t="s">
        <v>89</v>
      </c>
      <c r="V125" s="175"/>
      <c r="W125" s="176" t="s">
        <v>186</v>
      </c>
      <c r="X125" s="177">
        <f>IFERROR(VLOOKUP(W125,DATOS!$E$13:$F$28,2,0),"")</f>
        <v>0</v>
      </c>
      <c r="Y125" s="178" t="str">
        <f>IFERROR(VLOOKUP(W125,DATOS!$E$14:$G$16,3,0),"")</f>
        <v/>
      </c>
      <c r="Z125" s="176" t="s">
        <v>187</v>
      </c>
      <c r="AA125" s="179">
        <f>IFERROR(VLOOKUP(Z125,DATOS!$E$13:$F$28,2,0),"")</f>
        <v>0</v>
      </c>
      <c r="AB125" s="180" t="s">
        <v>186</v>
      </c>
      <c r="AC125" s="181"/>
      <c r="AD125" s="182" t="s">
        <v>186</v>
      </c>
      <c r="AE125" s="183"/>
      <c r="AF125" s="182" t="s">
        <v>186</v>
      </c>
      <c r="AG125" s="183"/>
      <c r="AH125" s="182" t="s">
        <v>186</v>
      </c>
      <c r="AI125" s="113">
        <f t="shared" si="36"/>
        <v>0</v>
      </c>
      <c r="AJ125" s="266"/>
      <c r="AK125" s="46" t="str">
        <f>IFERROR(IF(Y125=DATOS!$G$16,DATOS!$C$28,IF(AK124=DATOS!$C$28,P124-(P124*AI125),AK124-(AK124*AI125))),"")</f>
        <v/>
      </c>
      <c r="AL125" s="268"/>
      <c r="AM125" s="266"/>
      <c r="AN125" s="46" t="str">
        <f>IFERROR(IF(Y125=DATOS!$G$15,DATOS!$C$28,IF(AN124=DATOS!$C$28,S124-(S124*AI125),AN124-(AN124*AI125))),"")</f>
        <v/>
      </c>
      <c r="AO125" s="268"/>
      <c r="AP125" s="270"/>
      <c r="AQ125" s="272"/>
      <c r="AR125" s="234"/>
      <c r="AS125" s="234"/>
      <c r="AT125" s="234"/>
      <c r="AU125" s="234"/>
      <c r="AV125" s="237"/>
      <c r="AW125" s="239"/>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row>
    <row r="126" spans="1:78" s="184" customFormat="1" ht="120" hidden="1" customHeight="1" x14ac:dyDescent="0.25">
      <c r="A126" s="173"/>
      <c r="B126" s="173"/>
      <c r="C126" s="173"/>
      <c r="D126" s="173"/>
      <c r="E126" s="273"/>
      <c r="F126" s="247"/>
      <c r="G126" s="250"/>
      <c r="H126" s="249"/>
      <c r="I126" s="251"/>
      <c r="J126" s="249"/>
      <c r="K126" s="249"/>
      <c r="L126" s="254"/>
      <c r="M126" s="251"/>
      <c r="N126" s="256"/>
      <c r="O126" s="258"/>
      <c r="P126" s="260"/>
      <c r="Q126" s="260"/>
      <c r="R126" s="262"/>
      <c r="S126" s="260"/>
      <c r="T126" s="264"/>
      <c r="U126" s="174" t="s">
        <v>90</v>
      </c>
      <c r="V126" s="175"/>
      <c r="W126" s="176" t="s">
        <v>186</v>
      </c>
      <c r="X126" s="177">
        <f>IFERROR(VLOOKUP(W126,DATOS!$E$13:$F$28,2,0),"")</f>
        <v>0</v>
      </c>
      <c r="Y126" s="178" t="str">
        <f>IFERROR(VLOOKUP(W126,DATOS!$E$14:$G$16,3,0),"")</f>
        <v/>
      </c>
      <c r="Z126" s="176" t="s">
        <v>187</v>
      </c>
      <c r="AA126" s="179">
        <f>IFERROR(VLOOKUP(Z126,DATOS!$E$13:$F$28,2,0),"")</f>
        <v>0</v>
      </c>
      <c r="AB126" s="180" t="s">
        <v>186</v>
      </c>
      <c r="AC126" s="181"/>
      <c r="AD126" s="182" t="s">
        <v>186</v>
      </c>
      <c r="AE126" s="183"/>
      <c r="AF126" s="182" t="s">
        <v>186</v>
      </c>
      <c r="AG126" s="183"/>
      <c r="AH126" s="182" t="s">
        <v>186</v>
      </c>
      <c r="AI126" s="113">
        <f t="shared" si="36"/>
        <v>0</v>
      </c>
      <c r="AJ126" s="266"/>
      <c r="AK126" s="46" t="str">
        <f>IFERROR(IF(AI126=0,DATOS!$C$28,IFERROR(IF(Y126=DATOS!$G$16,DATOS!$C$28,IF(AK125=DATOS!$C$28,AK124-(AK124*AI126),IF(AK124=DATOS!$C$28,AK125-(AK125*AI126),IF(AND(AK125=DATOS!$C$28,AK124=DATOS!$C$28),P124-(P124*AI126),AK125-(AK125*AI126))))),"")),"")</f>
        <v>NA</v>
      </c>
      <c r="AL126" s="268"/>
      <c r="AM126" s="266"/>
      <c r="AN126" s="46" t="str">
        <f>IFERROR(IF(Y126=DATOS!$G$15,DATOS!$C$28,IF(AND(AN125=DATOS!$C$28,AN124=DATOS!$C$28),S124-(S124*AI126),IF(AN124=DATOS!$C$28,AN125-(AN125*AI126),IF(AN125=DATOS!$C$28,AN124-(AN124*AI126),(AN125-(AN125*AI126)))))),"")</f>
        <v/>
      </c>
      <c r="AO126" s="268"/>
      <c r="AP126" s="270"/>
      <c r="AQ126" s="272"/>
      <c r="AR126" s="235"/>
      <c r="AS126" s="235"/>
      <c r="AT126" s="235"/>
      <c r="AU126" s="235"/>
      <c r="AV126" s="238"/>
      <c r="AW126" s="239"/>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row>
    <row r="127" spans="1:78" s="184" customFormat="1" ht="120" hidden="1" customHeight="1" x14ac:dyDescent="0.25">
      <c r="A127" s="173"/>
      <c r="B127" s="173"/>
      <c r="C127" s="173"/>
      <c r="D127" s="173"/>
      <c r="E127" s="273">
        <v>39</v>
      </c>
      <c r="F127" s="246" t="s">
        <v>184</v>
      </c>
      <c r="G127" s="248"/>
      <c r="H127" s="248"/>
      <c r="I127" s="246"/>
      <c r="J127" s="248"/>
      <c r="K127" s="248"/>
      <c r="L127" s="252" t="str">
        <f t="shared" ref="L127" si="44">IF(I127="", "", CONCATENATE("Posibilidad de ", LOWER(I127)," por ", LOWER(J127)," debido a ", LOWER(K127)))</f>
        <v/>
      </c>
      <c r="M127" s="246" t="s">
        <v>183</v>
      </c>
      <c r="N127" s="255" t="s">
        <v>182</v>
      </c>
      <c r="O127" s="257" t="str">
        <f>IFERROR(VLOOKUP(P127,DATOS!$I$24:$J$31,2),"")</f>
        <v/>
      </c>
      <c r="P127" s="259" t="str">
        <f>IFERROR(VLOOKUP(N127,DATOS!$H$24:$I$31,2,0),"")</f>
        <v/>
      </c>
      <c r="Q127" s="259" t="s">
        <v>185</v>
      </c>
      <c r="R127" s="261" t="str">
        <f>IFERROR(VLOOKUP(S127,DATOS!$I$35:$J$39,2),"")</f>
        <v/>
      </c>
      <c r="S127" s="259" t="str">
        <f>IFERROR(IF(Q127=DATOS!$H$35,20%,IF(Q127=DATOS!$H$36,40%,IF(OR(Q127=DATOS!$H$37,),60%,IF(OR(Q127=DATOS!$H$38,),80%,IF(OR(Q127=DATOS!$H$39),100%," "))))),"")</f>
        <v xml:space="preserve"> </v>
      </c>
      <c r="T127" s="263" t="str">
        <f>IFERROR(DATOS!D179,"")</f>
        <v/>
      </c>
      <c r="U127" s="174" t="s">
        <v>88</v>
      </c>
      <c r="V127" s="175"/>
      <c r="W127" s="176" t="s">
        <v>186</v>
      </c>
      <c r="X127" s="177">
        <f>IFERROR(VLOOKUP(W127,DATOS!$E$13:$F$28,2,0),"")</f>
        <v>0</v>
      </c>
      <c r="Y127" s="178" t="str">
        <f>IFERROR(VLOOKUP(W127,DATOS!$E$14:$G$16,3,0),"")</f>
        <v/>
      </c>
      <c r="Z127" s="176" t="s">
        <v>187</v>
      </c>
      <c r="AA127" s="179">
        <f>IFERROR(VLOOKUP(Z127,DATOS!$E$13:$F$28,2,0),"")</f>
        <v>0</v>
      </c>
      <c r="AB127" s="180" t="s">
        <v>186</v>
      </c>
      <c r="AC127" s="181"/>
      <c r="AD127" s="182" t="s">
        <v>186</v>
      </c>
      <c r="AE127" s="183"/>
      <c r="AF127" s="182" t="s">
        <v>186</v>
      </c>
      <c r="AG127" s="183"/>
      <c r="AH127" s="182" t="s">
        <v>186</v>
      </c>
      <c r="AI127" s="113">
        <f t="shared" si="36"/>
        <v>0</v>
      </c>
      <c r="AJ127" s="265" t="str">
        <f>IFERROR(VLOOKUP(AL127,DATOS!$B$34:$C$38,2,TRUE),"")</f>
        <v/>
      </c>
      <c r="AK127" s="46" t="str">
        <f>IFERROR(IF(Y127=DATOS!$G$16,DATOS!$C$28,P127-(P127*AI127)),"")</f>
        <v/>
      </c>
      <c r="AL127" s="267">
        <f>IFERROR(MIN(AK127:AK129),"")</f>
        <v>0</v>
      </c>
      <c r="AM127" s="265" t="str">
        <f>IFERROR(VLOOKUP(AO127,DATOS!$E$34:$F$38,2,TRUE),"")</f>
        <v/>
      </c>
      <c r="AN127" s="46" t="str">
        <f>IFERROR(IF(Y127=DATOS!$G$15,DATOS!$C$28,S127-(S127*AI127)),"")</f>
        <v/>
      </c>
      <c r="AO127" s="267">
        <f>IFERROR(IF(AND(AN127=DATOS!$C$28,AN128=DATOS!$C$28,AN129=DATOS!$C$28),S127,MIN(AN127:AN129)),"")</f>
        <v>0</v>
      </c>
      <c r="AP127" s="269" t="str">
        <f>IFERROR(DATOS!X179,"")</f>
        <v/>
      </c>
      <c r="AQ127" s="271" t="str">
        <f>IFERROR(IF(AP127=" "," ",IF(OR(AP127="Bajo",AP127="Moderado"),"Aceptar","Reducir (compartir o mitigar)")),"")</f>
        <v>Reducir (compartir o mitigar)</v>
      </c>
      <c r="AR127" s="233"/>
      <c r="AS127" s="233"/>
      <c r="AT127" s="233"/>
      <c r="AU127" s="233"/>
      <c r="AV127" s="236" t="s">
        <v>290</v>
      </c>
      <c r="AW127" s="239"/>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row>
    <row r="128" spans="1:78" s="184" customFormat="1" ht="120" hidden="1" customHeight="1" x14ac:dyDescent="0.25">
      <c r="A128" s="173"/>
      <c r="B128" s="173"/>
      <c r="C128" s="173"/>
      <c r="D128" s="173"/>
      <c r="E128" s="273"/>
      <c r="F128" s="247"/>
      <c r="G128" s="249"/>
      <c r="H128" s="249"/>
      <c r="I128" s="247"/>
      <c r="J128" s="249"/>
      <c r="K128" s="249"/>
      <c r="L128" s="253"/>
      <c r="M128" s="247"/>
      <c r="N128" s="256"/>
      <c r="O128" s="258"/>
      <c r="P128" s="260"/>
      <c r="Q128" s="260"/>
      <c r="R128" s="262"/>
      <c r="S128" s="260"/>
      <c r="T128" s="264"/>
      <c r="U128" s="174" t="s">
        <v>89</v>
      </c>
      <c r="V128" s="175"/>
      <c r="W128" s="176" t="s">
        <v>186</v>
      </c>
      <c r="X128" s="177">
        <f>IFERROR(VLOOKUP(W128,DATOS!$E$13:$F$28,2,0),"")</f>
        <v>0</v>
      </c>
      <c r="Y128" s="178" t="str">
        <f>IFERROR(VLOOKUP(W128,DATOS!$E$14:$G$16,3,0),"")</f>
        <v/>
      </c>
      <c r="Z128" s="176" t="s">
        <v>187</v>
      </c>
      <c r="AA128" s="179">
        <f>IFERROR(VLOOKUP(Z128,DATOS!$E$13:$F$28,2,0),"")</f>
        <v>0</v>
      </c>
      <c r="AB128" s="180" t="s">
        <v>186</v>
      </c>
      <c r="AC128" s="181"/>
      <c r="AD128" s="182" t="s">
        <v>186</v>
      </c>
      <c r="AE128" s="183"/>
      <c r="AF128" s="182" t="s">
        <v>186</v>
      </c>
      <c r="AG128" s="183"/>
      <c r="AH128" s="182" t="s">
        <v>186</v>
      </c>
      <c r="AI128" s="113">
        <f t="shared" si="36"/>
        <v>0</v>
      </c>
      <c r="AJ128" s="266"/>
      <c r="AK128" s="46" t="str">
        <f>IFERROR(IF(Y128=DATOS!$G$16,DATOS!$C$28,IF(AK127=DATOS!$C$28,P127-(P127*AI128),AK127-(AK127*AI128))),"")</f>
        <v/>
      </c>
      <c r="AL128" s="268"/>
      <c r="AM128" s="266"/>
      <c r="AN128" s="46" t="str">
        <f>IFERROR(IF(Y128=DATOS!$G$15,DATOS!$C$28,IF(AN127=DATOS!$C$28,S127-(S127*AI128),AN127-(AN127*AI128))),"")</f>
        <v/>
      </c>
      <c r="AO128" s="268"/>
      <c r="AP128" s="270"/>
      <c r="AQ128" s="272"/>
      <c r="AR128" s="234"/>
      <c r="AS128" s="234"/>
      <c r="AT128" s="234"/>
      <c r="AU128" s="234"/>
      <c r="AV128" s="237"/>
      <c r="AW128" s="239"/>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row>
    <row r="129" spans="1:78" s="184" customFormat="1" ht="120" hidden="1" customHeight="1" x14ac:dyDescent="0.25">
      <c r="A129" s="173"/>
      <c r="B129" s="173"/>
      <c r="C129" s="173"/>
      <c r="D129" s="173"/>
      <c r="E129" s="273"/>
      <c r="F129" s="247"/>
      <c r="G129" s="250"/>
      <c r="H129" s="249"/>
      <c r="I129" s="251"/>
      <c r="J129" s="249"/>
      <c r="K129" s="249"/>
      <c r="L129" s="254"/>
      <c r="M129" s="251"/>
      <c r="N129" s="256"/>
      <c r="O129" s="258"/>
      <c r="P129" s="260"/>
      <c r="Q129" s="260"/>
      <c r="R129" s="262"/>
      <c r="S129" s="260"/>
      <c r="T129" s="264"/>
      <c r="U129" s="174" t="s">
        <v>90</v>
      </c>
      <c r="V129" s="175"/>
      <c r="W129" s="176" t="s">
        <v>186</v>
      </c>
      <c r="X129" s="177">
        <f>IFERROR(VLOOKUP(W129,DATOS!$E$13:$F$28,2,0),"")</f>
        <v>0</v>
      </c>
      <c r="Y129" s="178" t="str">
        <f>IFERROR(VLOOKUP(W129,DATOS!$E$14:$G$16,3,0),"")</f>
        <v/>
      </c>
      <c r="Z129" s="176" t="s">
        <v>187</v>
      </c>
      <c r="AA129" s="179">
        <f>IFERROR(VLOOKUP(Z129,DATOS!$E$13:$F$28,2,0),"")</f>
        <v>0</v>
      </c>
      <c r="AB129" s="180" t="s">
        <v>186</v>
      </c>
      <c r="AC129" s="181"/>
      <c r="AD129" s="182" t="s">
        <v>186</v>
      </c>
      <c r="AE129" s="183"/>
      <c r="AF129" s="182" t="s">
        <v>186</v>
      </c>
      <c r="AG129" s="183"/>
      <c r="AH129" s="182" t="s">
        <v>186</v>
      </c>
      <c r="AI129" s="113">
        <f t="shared" si="36"/>
        <v>0</v>
      </c>
      <c r="AJ129" s="266"/>
      <c r="AK129" s="46" t="str">
        <f>IFERROR(IF(AI129=0,DATOS!$C$28,IFERROR(IF(Y129=DATOS!$G$16,DATOS!$C$28,IF(AK128=DATOS!$C$28,AK127-(AK127*AI129),IF(AK127=DATOS!$C$28,AK128-(AK128*AI129),IF(AND(AK128=DATOS!$C$28,AK127=DATOS!$C$28),P127-(P127*AI129),AK128-(AK128*AI129))))),"")),"")</f>
        <v>NA</v>
      </c>
      <c r="AL129" s="268"/>
      <c r="AM129" s="266"/>
      <c r="AN129" s="46" t="str">
        <f>IFERROR(IF(Y129=DATOS!$G$15,DATOS!$C$28,IF(AND(AN128=DATOS!$C$28,AN127=DATOS!$C$28),S127-(S127*AI129),IF(AN127=DATOS!$C$28,AN128-(AN128*AI129),IF(AN128=DATOS!$C$28,AN127-(AN127*AI129),(AN128-(AN128*AI129)))))),"")</f>
        <v/>
      </c>
      <c r="AO129" s="268"/>
      <c r="AP129" s="270"/>
      <c r="AQ129" s="272"/>
      <c r="AR129" s="235"/>
      <c r="AS129" s="235"/>
      <c r="AT129" s="235"/>
      <c r="AU129" s="235"/>
      <c r="AV129" s="238"/>
      <c r="AW129" s="239"/>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row>
    <row r="130" spans="1:78" s="184" customFormat="1" ht="120" hidden="1" customHeight="1" x14ac:dyDescent="0.25">
      <c r="A130" s="173"/>
      <c r="B130" s="173"/>
      <c r="C130" s="173"/>
      <c r="D130" s="173"/>
      <c r="E130" s="273">
        <v>40</v>
      </c>
      <c r="F130" s="246" t="s">
        <v>184</v>
      </c>
      <c r="G130" s="248"/>
      <c r="H130" s="248"/>
      <c r="I130" s="246"/>
      <c r="J130" s="248"/>
      <c r="K130" s="248"/>
      <c r="L130" s="252" t="str">
        <f t="shared" ref="L130" si="45">IF(I130="", "", CONCATENATE("Posibilidad de ", LOWER(I130)," por ", LOWER(J130)," debido a ", LOWER(K130)))</f>
        <v/>
      </c>
      <c r="M130" s="246" t="s">
        <v>183</v>
      </c>
      <c r="N130" s="255" t="s">
        <v>182</v>
      </c>
      <c r="O130" s="257" t="str">
        <f>IFERROR(VLOOKUP(P130,DATOS!$I$24:$J$31,2),"")</f>
        <v/>
      </c>
      <c r="P130" s="259" t="str">
        <f>IFERROR(VLOOKUP(N130,DATOS!$H$24:$I$31,2,0),"")</f>
        <v/>
      </c>
      <c r="Q130" s="259" t="s">
        <v>185</v>
      </c>
      <c r="R130" s="261" t="str">
        <f>IFERROR(VLOOKUP(S130,DATOS!$I$35:$J$39,2),"")</f>
        <v/>
      </c>
      <c r="S130" s="259" t="str">
        <f>IFERROR(IF(Q130=DATOS!$H$35,20%,IF(Q130=DATOS!$H$36,40%,IF(OR(Q130=DATOS!$H$37,),60%,IF(OR(Q130=DATOS!$H$38,),80%,IF(OR(Q130=DATOS!$H$39),100%," "))))),"")</f>
        <v xml:space="preserve"> </v>
      </c>
      <c r="T130" s="263" t="str">
        <f>IFERROR(DATOS!D182,"")</f>
        <v/>
      </c>
      <c r="U130" s="174" t="s">
        <v>88</v>
      </c>
      <c r="V130" s="175"/>
      <c r="W130" s="176" t="s">
        <v>186</v>
      </c>
      <c r="X130" s="177">
        <f>IFERROR(VLOOKUP(W130,DATOS!$E$13:$F$28,2,0),"")</f>
        <v>0</v>
      </c>
      <c r="Y130" s="178" t="str">
        <f>IFERROR(VLOOKUP(W130,DATOS!$E$14:$G$16,3,0),"")</f>
        <v/>
      </c>
      <c r="Z130" s="176" t="s">
        <v>187</v>
      </c>
      <c r="AA130" s="179">
        <f>IFERROR(VLOOKUP(Z130,DATOS!$E$13:$F$28,2,0),"")</f>
        <v>0</v>
      </c>
      <c r="AB130" s="180" t="s">
        <v>186</v>
      </c>
      <c r="AC130" s="181"/>
      <c r="AD130" s="182" t="s">
        <v>186</v>
      </c>
      <c r="AE130" s="183"/>
      <c r="AF130" s="182" t="s">
        <v>186</v>
      </c>
      <c r="AG130" s="183"/>
      <c r="AH130" s="182" t="s">
        <v>186</v>
      </c>
      <c r="AI130" s="113">
        <f t="shared" si="36"/>
        <v>0</v>
      </c>
      <c r="AJ130" s="265" t="str">
        <f>IFERROR(VLOOKUP(AL130,DATOS!$B$34:$C$38,2,TRUE),"")</f>
        <v/>
      </c>
      <c r="AK130" s="46" t="str">
        <f>IFERROR(IF(Y130=DATOS!$G$16,DATOS!$C$28,P130-(P130*AI130)),"")</f>
        <v/>
      </c>
      <c r="AL130" s="267">
        <f>IFERROR(MIN(AK130:AK132),"")</f>
        <v>0</v>
      </c>
      <c r="AM130" s="265" t="str">
        <f>IFERROR(VLOOKUP(AO130,DATOS!$E$34:$F$38,2,TRUE),"")</f>
        <v/>
      </c>
      <c r="AN130" s="46" t="str">
        <f>IFERROR(IF(Y130=DATOS!$G$15,DATOS!$C$28,S130-(S130*AI130)),"")</f>
        <v/>
      </c>
      <c r="AO130" s="267">
        <f>IFERROR(IF(AND(AN130=DATOS!$C$28,AN131=DATOS!$C$28,AN132=DATOS!$C$28),S130,MIN(AN130:AN132)),"")</f>
        <v>0</v>
      </c>
      <c r="AP130" s="269" t="str">
        <f>IFERROR(DATOS!X182,"")</f>
        <v/>
      </c>
      <c r="AQ130" s="271" t="str">
        <f>IFERROR(IF(AP130=" "," ",IF(OR(AP130="Bajo",AP130="Moderado"),"Aceptar","Reducir (compartir o mitigar)")),"")</f>
        <v>Reducir (compartir o mitigar)</v>
      </c>
      <c r="AR130" s="233"/>
      <c r="AS130" s="233"/>
      <c r="AT130" s="233"/>
      <c r="AU130" s="233"/>
      <c r="AV130" s="236" t="s">
        <v>290</v>
      </c>
      <c r="AW130" s="239"/>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row>
    <row r="131" spans="1:78" s="184" customFormat="1" ht="120" hidden="1" customHeight="1" x14ac:dyDescent="0.25">
      <c r="A131" s="173"/>
      <c r="B131" s="173"/>
      <c r="C131" s="173"/>
      <c r="D131" s="173"/>
      <c r="E131" s="273"/>
      <c r="F131" s="247"/>
      <c r="G131" s="249"/>
      <c r="H131" s="249"/>
      <c r="I131" s="247"/>
      <c r="J131" s="249"/>
      <c r="K131" s="249"/>
      <c r="L131" s="253"/>
      <c r="M131" s="247"/>
      <c r="N131" s="256"/>
      <c r="O131" s="258"/>
      <c r="P131" s="260"/>
      <c r="Q131" s="260"/>
      <c r="R131" s="262"/>
      <c r="S131" s="260"/>
      <c r="T131" s="264"/>
      <c r="U131" s="174" t="s">
        <v>89</v>
      </c>
      <c r="V131" s="175"/>
      <c r="W131" s="176" t="s">
        <v>186</v>
      </c>
      <c r="X131" s="177">
        <f>IFERROR(VLOOKUP(W131,DATOS!$E$13:$F$28,2,0),"")</f>
        <v>0</v>
      </c>
      <c r="Y131" s="178" t="str">
        <f>IFERROR(VLOOKUP(W131,DATOS!$E$14:$G$16,3,0),"")</f>
        <v/>
      </c>
      <c r="Z131" s="176" t="s">
        <v>187</v>
      </c>
      <c r="AA131" s="179">
        <f>IFERROR(VLOOKUP(Z131,DATOS!$E$13:$F$28,2,0),"")</f>
        <v>0</v>
      </c>
      <c r="AB131" s="180" t="s">
        <v>186</v>
      </c>
      <c r="AC131" s="181"/>
      <c r="AD131" s="182" t="s">
        <v>186</v>
      </c>
      <c r="AE131" s="183"/>
      <c r="AF131" s="182" t="s">
        <v>186</v>
      </c>
      <c r="AG131" s="183"/>
      <c r="AH131" s="182" t="s">
        <v>186</v>
      </c>
      <c r="AI131" s="113">
        <f t="shared" si="36"/>
        <v>0</v>
      </c>
      <c r="AJ131" s="266"/>
      <c r="AK131" s="46" t="str">
        <f>IFERROR(IF(Y131=DATOS!$G$16,DATOS!$C$28,IF(AK130=DATOS!$C$28,P130-(P130*AI131),AK130-(AK130*AI131))),"")</f>
        <v/>
      </c>
      <c r="AL131" s="268"/>
      <c r="AM131" s="266"/>
      <c r="AN131" s="46" t="str">
        <f>IFERROR(IF(Y131=DATOS!$G$15,DATOS!$C$28,IF(AN130=DATOS!$C$28,S130-(S130*AI131),AN130-(AN130*AI131))),"")</f>
        <v/>
      </c>
      <c r="AO131" s="268"/>
      <c r="AP131" s="270"/>
      <c r="AQ131" s="272"/>
      <c r="AR131" s="234"/>
      <c r="AS131" s="234"/>
      <c r="AT131" s="234"/>
      <c r="AU131" s="234"/>
      <c r="AV131" s="237"/>
      <c r="AW131" s="239"/>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row>
    <row r="132" spans="1:78" s="184" customFormat="1" ht="120" hidden="1" customHeight="1" x14ac:dyDescent="0.25">
      <c r="A132" s="173"/>
      <c r="B132" s="173"/>
      <c r="C132" s="173"/>
      <c r="D132" s="173"/>
      <c r="E132" s="273"/>
      <c r="F132" s="247"/>
      <c r="G132" s="250"/>
      <c r="H132" s="249"/>
      <c r="I132" s="251"/>
      <c r="J132" s="249"/>
      <c r="K132" s="249"/>
      <c r="L132" s="254"/>
      <c r="M132" s="251"/>
      <c r="N132" s="256"/>
      <c r="O132" s="258"/>
      <c r="P132" s="260"/>
      <c r="Q132" s="260"/>
      <c r="R132" s="262"/>
      <c r="S132" s="260"/>
      <c r="T132" s="264"/>
      <c r="U132" s="174" t="s">
        <v>90</v>
      </c>
      <c r="V132" s="175"/>
      <c r="W132" s="176" t="s">
        <v>186</v>
      </c>
      <c r="X132" s="177">
        <f>IFERROR(VLOOKUP(W132,DATOS!$E$13:$F$28,2,0),"")</f>
        <v>0</v>
      </c>
      <c r="Y132" s="178" t="str">
        <f>IFERROR(VLOOKUP(W132,DATOS!$E$14:$G$16,3,0),"")</f>
        <v/>
      </c>
      <c r="Z132" s="176" t="s">
        <v>187</v>
      </c>
      <c r="AA132" s="179">
        <f>IFERROR(VLOOKUP(Z132,DATOS!$E$13:$F$28,2,0),"")</f>
        <v>0</v>
      </c>
      <c r="AB132" s="180" t="s">
        <v>186</v>
      </c>
      <c r="AC132" s="181"/>
      <c r="AD132" s="182" t="s">
        <v>186</v>
      </c>
      <c r="AE132" s="183"/>
      <c r="AF132" s="182" t="s">
        <v>186</v>
      </c>
      <c r="AG132" s="183"/>
      <c r="AH132" s="182" t="s">
        <v>186</v>
      </c>
      <c r="AI132" s="113">
        <f t="shared" si="36"/>
        <v>0</v>
      </c>
      <c r="AJ132" s="266"/>
      <c r="AK132" s="46" t="str">
        <f>IFERROR(IF(AI132=0,DATOS!$C$28,IFERROR(IF(Y132=DATOS!$G$16,DATOS!$C$28,IF(AK131=DATOS!$C$28,AK130-(AK130*AI132),IF(AK130=DATOS!$C$28,AK131-(AK131*AI132),IF(AND(AK131=DATOS!$C$28,AK130=DATOS!$C$28),P130-(P130*AI132),AK131-(AK131*AI132))))),"")),"")</f>
        <v>NA</v>
      </c>
      <c r="AL132" s="268"/>
      <c r="AM132" s="266"/>
      <c r="AN132" s="46" t="str">
        <f>IFERROR(IF(Y132=DATOS!$G$15,DATOS!$C$28,IF(AND(AN131=DATOS!$C$28,AN130=DATOS!$C$28),S130-(S130*AI132),IF(AN130=DATOS!$C$28,AN131-(AN131*AI132),IF(AN131=DATOS!$C$28,AN130-(AN130*AI132),(AN131-(AN131*AI132)))))),"")</f>
        <v/>
      </c>
      <c r="AO132" s="268"/>
      <c r="AP132" s="270"/>
      <c r="AQ132" s="272"/>
      <c r="AR132" s="235"/>
      <c r="AS132" s="235"/>
      <c r="AT132" s="235"/>
      <c r="AU132" s="235"/>
      <c r="AV132" s="238"/>
      <c r="AW132" s="239"/>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row>
    <row r="133" spans="1:78" s="184" customFormat="1" ht="120" hidden="1" customHeight="1" x14ac:dyDescent="0.25">
      <c r="A133" s="173"/>
      <c r="B133" s="173"/>
      <c r="C133" s="173"/>
      <c r="D133" s="173"/>
      <c r="E133" s="273">
        <v>41</v>
      </c>
      <c r="F133" s="246" t="s">
        <v>184</v>
      </c>
      <c r="G133" s="248"/>
      <c r="H133" s="248"/>
      <c r="I133" s="246"/>
      <c r="J133" s="248"/>
      <c r="K133" s="248"/>
      <c r="L133" s="252" t="str">
        <f t="shared" ref="L133" si="46">IF(I133="", "", CONCATENATE("Posibilidad de ", LOWER(I133)," por ", LOWER(J133)," debido a ", LOWER(K133)))</f>
        <v/>
      </c>
      <c r="M133" s="246" t="s">
        <v>183</v>
      </c>
      <c r="N133" s="255" t="s">
        <v>182</v>
      </c>
      <c r="O133" s="257" t="str">
        <f>IFERROR(VLOOKUP(P133,DATOS!$I$24:$J$31,2),"")</f>
        <v/>
      </c>
      <c r="P133" s="259" t="str">
        <f>IFERROR(VLOOKUP(N133,DATOS!$H$24:$I$31,2,0),"")</f>
        <v/>
      </c>
      <c r="Q133" s="259" t="s">
        <v>185</v>
      </c>
      <c r="R133" s="261" t="str">
        <f>IFERROR(VLOOKUP(S133,DATOS!$I$35:$J$39,2),"")</f>
        <v/>
      </c>
      <c r="S133" s="259" t="str">
        <f>IFERROR(IF(Q133=DATOS!$H$35,20%,IF(Q133=DATOS!$H$36,40%,IF(OR(Q133=DATOS!$H$37,),60%,IF(OR(Q133=DATOS!$H$38,),80%,IF(OR(Q133=DATOS!$H$39),100%," "))))),"")</f>
        <v xml:space="preserve"> </v>
      </c>
      <c r="T133" s="263" t="str">
        <f>IFERROR(DATOS!D185,"")</f>
        <v/>
      </c>
      <c r="U133" s="174" t="s">
        <v>88</v>
      </c>
      <c r="V133" s="175"/>
      <c r="W133" s="176" t="s">
        <v>186</v>
      </c>
      <c r="X133" s="177">
        <f>IFERROR(VLOOKUP(W133,DATOS!$E$13:$F$28,2,0),"")</f>
        <v>0</v>
      </c>
      <c r="Y133" s="178" t="str">
        <f>IFERROR(VLOOKUP(W133,DATOS!$E$14:$G$16,3,0),"")</f>
        <v/>
      </c>
      <c r="Z133" s="176" t="s">
        <v>187</v>
      </c>
      <c r="AA133" s="179">
        <f>IFERROR(VLOOKUP(Z133,DATOS!$E$13:$F$28,2,0),"")</f>
        <v>0</v>
      </c>
      <c r="AB133" s="180" t="s">
        <v>186</v>
      </c>
      <c r="AC133" s="181"/>
      <c r="AD133" s="182" t="s">
        <v>186</v>
      </c>
      <c r="AE133" s="183"/>
      <c r="AF133" s="182" t="s">
        <v>186</v>
      </c>
      <c r="AG133" s="183"/>
      <c r="AH133" s="182" t="s">
        <v>186</v>
      </c>
      <c r="AI133" s="113">
        <f t="shared" si="36"/>
        <v>0</v>
      </c>
      <c r="AJ133" s="265" t="str">
        <f>IFERROR(VLOOKUP(AL133,DATOS!$B$34:$C$38,2,TRUE),"")</f>
        <v/>
      </c>
      <c r="AK133" s="46" t="str">
        <f>IFERROR(IF(Y133=DATOS!$G$16,DATOS!$C$28,P133-(P133*AI133)),"")</f>
        <v/>
      </c>
      <c r="AL133" s="267">
        <f>IFERROR(MIN(AK133:AK135),"")</f>
        <v>0</v>
      </c>
      <c r="AM133" s="265" t="str">
        <f>IFERROR(VLOOKUP(AO133,DATOS!$E$34:$F$38,2,TRUE),"")</f>
        <v/>
      </c>
      <c r="AN133" s="46" t="str">
        <f>IFERROR(IF(Y133=DATOS!$G$15,DATOS!$C$28,S133-(S133*AI133)),"")</f>
        <v/>
      </c>
      <c r="AO133" s="267">
        <f>IFERROR(IF(AND(AN133=DATOS!$C$28,AN134=DATOS!$C$28,AN135=DATOS!$C$28),S133,MIN(AN133:AN135)),"")</f>
        <v>0</v>
      </c>
      <c r="AP133" s="269" t="str">
        <f>IFERROR(DATOS!X185,"")</f>
        <v/>
      </c>
      <c r="AQ133" s="271" t="str">
        <f>IFERROR(IF(AP133=" "," ",IF(OR(AP133="Bajo",AP133="Moderado"),"Aceptar","Reducir (compartir o mitigar)")),"")</f>
        <v>Reducir (compartir o mitigar)</v>
      </c>
      <c r="AR133" s="233"/>
      <c r="AS133" s="233"/>
      <c r="AT133" s="233"/>
      <c r="AU133" s="233"/>
      <c r="AV133" s="236" t="s">
        <v>290</v>
      </c>
      <c r="AW133" s="239"/>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row>
    <row r="134" spans="1:78" s="184" customFormat="1" ht="120" hidden="1" customHeight="1" x14ac:dyDescent="0.25">
      <c r="A134" s="173"/>
      <c r="B134" s="173"/>
      <c r="C134" s="173"/>
      <c r="D134" s="173"/>
      <c r="E134" s="273"/>
      <c r="F134" s="247"/>
      <c r="G134" s="249"/>
      <c r="H134" s="249"/>
      <c r="I134" s="247"/>
      <c r="J134" s="249"/>
      <c r="K134" s="249"/>
      <c r="L134" s="253"/>
      <c r="M134" s="247"/>
      <c r="N134" s="256"/>
      <c r="O134" s="258"/>
      <c r="P134" s="260"/>
      <c r="Q134" s="260"/>
      <c r="R134" s="262"/>
      <c r="S134" s="260"/>
      <c r="T134" s="264"/>
      <c r="U134" s="174" t="s">
        <v>89</v>
      </c>
      <c r="V134" s="175"/>
      <c r="W134" s="176" t="s">
        <v>186</v>
      </c>
      <c r="X134" s="177">
        <f>IFERROR(VLOOKUP(W134,DATOS!$E$13:$F$28,2,0),"")</f>
        <v>0</v>
      </c>
      <c r="Y134" s="178" t="str">
        <f>IFERROR(VLOOKUP(W134,DATOS!$E$14:$G$16,3,0),"")</f>
        <v/>
      </c>
      <c r="Z134" s="176" t="s">
        <v>187</v>
      </c>
      <c r="AA134" s="179">
        <f>IFERROR(VLOOKUP(Z134,DATOS!$E$13:$F$28,2,0),"")</f>
        <v>0</v>
      </c>
      <c r="AB134" s="180" t="s">
        <v>186</v>
      </c>
      <c r="AC134" s="181"/>
      <c r="AD134" s="182" t="s">
        <v>186</v>
      </c>
      <c r="AE134" s="183"/>
      <c r="AF134" s="182" t="s">
        <v>186</v>
      </c>
      <c r="AG134" s="183"/>
      <c r="AH134" s="182" t="s">
        <v>186</v>
      </c>
      <c r="AI134" s="113">
        <f t="shared" si="36"/>
        <v>0</v>
      </c>
      <c r="AJ134" s="266"/>
      <c r="AK134" s="46" t="str">
        <f>IFERROR(IF(Y134=DATOS!$G$16,DATOS!$C$28,IF(AK133=DATOS!$C$28,P133-(P133*AI134),AK133-(AK133*AI134))),"")</f>
        <v/>
      </c>
      <c r="AL134" s="268"/>
      <c r="AM134" s="266"/>
      <c r="AN134" s="46" t="str">
        <f>IFERROR(IF(Y134=DATOS!$G$15,DATOS!$C$28,IF(AN133=DATOS!$C$28,S133-(S133*AI134),AN133-(AN133*AI134))),"")</f>
        <v/>
      </c>
      <c r="AO134" s="268"/>
      <c r="AP134" s="270"/>
      <c r="AQ134" s="272"/>
      <c r="AR134" s="234"/>
      <c r="AS134" s="234"/>
      <c r="AT134" s="234"/>
      <c r="AU134" s="234"/>
      <c r="AV134" s="237"/>
      <c r="AW134" s="239"/>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row>
    <row r="135" spans="1:78" s="184" customFormat="1" ht="120" hidden="1" customHeight="1" x14ac:dyDescent="0.25">
      <c r="A135" s="173"/>
      <c r="B135" s="173"/>
      <c r="C135" s="173"/>
      <c r="D135" s="173"/>
      <c r="E135" s="273"/>
      <c r="F135" s="247"/>
      <c r="G135" s="250"/>
      <c r="H135" s="249"/>
      <c r="I135" s="251"/>
      <c r="J135" s="249"/>
      <c r="K135" s="249"/>
      <c r="L135" s="254"/>
      <c r="M135" s="251"/>
      <c r="N135" s="256"/>
      <c r="O135" s="258"/>
      <c r="P135" s="260"/>
      <c r="Q135" s="260"/>
      <c r="R135" s="262"/>
      <c r="S135" s="260"/>
      <c r="T135" s="264"/>
      <c r="U135" s="174" t="s">
        <v>90</v>
      </c>
      <c r="V135" s="175"/>
      <c r="W135" s="176" t="s">
        <v>186</v>
      </c>
      <c r="X135" s="177">
        <f>IFERROR(VLOOKUP(W135,DATOS!$E$13:$F$28,2,0),"")</f>
        <v>0</v>
      </c>
      <c r="Y135" s="178" t="str">
        <f>IFERROR(VLOOKUP(W135,DATOS!$E$14:$G$16,3,0),"")</f>
        <v/>
      </c>
      <c r="Z135" s="176" t="s">
        <v>187</v>
      </c>
      <c r="AA135" s="179">
        <f>IFERROR(VLOOKUP(Z135,DATOS!$E$13:$F$28,2,0),"")</f>
        <v>0</v>
      </c>
      <c r="AB135" s="180" t="s">
        <v>186</v>
      </c>
      <c r="AC135" s="181"/>
      <c r="AD135" s="182" t="s">
        <v>186</v>
      </c>
      <c r="AE135" s="183"/>
      <c r="AF135" s="182" t="s">
        <v>186</v>
      </c>
      <c r="AG135" s="183"/>
      <c r="AH135" s="182" t="s">
        <v>186</v>
      </c>
      <c r="AI135" s="113">
        <f t="shared" si="36"/>
        <v>0</v>
      </c>
      <c r="AJ135" s="266"/>
      <c r="AK135" s="46" t="str">
        <f>IFERROR(IF(AI135=0,DATOS!$C$28,IFERROR(IF(Y135=DATOS!$G$16,DATOS!$C$28,IF(AK134=DATOS!$C$28,AK133-(AK133*AI135),IF(AK133=DATOS!$C$28,AK134-(AK134*AI135),IF(AND(AK134=DATOS!$C$28,AK133=DATOS!$C$28),P133-(P133*AI135),AK134-(AK134*AI135))))),"")),"")</f>
        <v>NA</v>
      </c>
      <c r="AL135" s="268"/>
      <c r="AM135" s="266"/>
      <c r="AN135" s="46" t="str">
        <f>IFERROR(IF(Y135=DATOS!$G$15,DATOS!$C$28,IF(AND(AN134=DATOS!$C$28,AN133=DATOS!$C$28),S133-(S133*AI135),IF(AN133=DATOS!$C$28,AN134-(AN134*AI135),IF(AN134=DATOS!$C$28,AN133-(AN133*AI135),(AN134-(AN134*AI135)))))),"")</f>
        <v/>
      </c>
      <c r="AO135" s="268"/>
      <c r="AP135" s="270"/>
      <c r="AQ135" s="272"/>
      <c r="AR135" s="235"/>
      <c r="AS135" s="235"/>
      <c r="AT135" s="235"/>
      <c r="AU135" s="235"/>
      <c r="AV135" s="238"/>
      <c r="AW135" s="239"/>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row>
    <row r="136" spans="1:78" s="184" customFormat="1" ht="120" hidden="1" customHeight="1" x14ac:dyDescent="0.25">
      <c r="A136" s="173"/>
      <c r="B136" s="173"/>
      <c r="C136" s="173"/>
      <c r="D136" s="173"/>
      <c r="E136" s="273">
        <v>42</v>
      </c>
      <c r="F136" s="246" t="s">
        <v>184</v>
      </c>
      <c r="G136" s="248"/>
      <c r="H136" s="248"/>
      <c r="I136" s="246"/>
      <c r="J136" s="248"/>
      <c r="K136" s="248"/>
      <c r="L136" s="252" t="str">
        <f t="shared" ref="L136" si="47">IF(I136="", "", CONCATENATE("Posibilidad de ", LOWER(I136)," por ", LOWER(J136)," debido a ", LOWER(K136)))</f>
        <v/>
      </c>
      <c r="M136" s="246" t="s">
        <v>183</v>
      </c>
      <c r="N136" s="255" t="s">
        <v>182</v>
      </c>
      <c r="O136" s="257" t="str">
        <f>IFERROR(VLOOKUP(P136,DATOS!$I$24:$J$31,2),"")</f>
        <v/>
      </c>
      <c r="P136" s="259" t="str">
        <f>IFERROR(VLOOKUP(N136,DATOS!$H$24:$I$31,2,0),"")</f>
        <v/>
      </c>
      <c r="Q136" s="259" t="s">
        <v>185</v>
      </c>
      <c r="R136" s="261" t="str">
        <f>IFERROR(VLOOKUP(S136,DATOS!$I$35:$J$39,2),"")</f>
        <v/>
      </c>
      <c r="S136" s="259" t="str">
        <f>IFERROR(IF(Q136=DATOS!$H$35,20%,IF(Q136=DATOS!$H$36,40%,IF(OR(Q136=DATOS!$H$37,),60%,IF(OR(Q136=DATOS!$H$38,),80%,IF(OR(Q136=DATOS!$H$39),100%," "))))),"")</f>
        <v xml:space="preserve"> </v>
      </c>
      <c r="T136" s="263" t="str">
        <f>IFERROR(DATOS!D188,"")</f>
        <v/>
      </c>
      <c r="U136" s="174" t="s">
        <v>88</v>
      </c>
      <c r="V136" s="175"/>
      <c r="W136" s="176" t="s">
        <v>186</v>
      </c>
      <c r="X136" s="177">
        <f>IFERROR(VLOOKUP(W136,DATOS!$E$13:$F$28,2,0),"")</f>
        <v>0</v>
      </c>
      <c r="Y136" s="178" t="str">
        <f>IFERROR(VLOOKUP(W136,DATOS!$E$14:$G$16,3,0),"")</f>
        <v/>
      </c>
      <c r="Z136" s="176" t="s">
        <v>187</v>
      </c>
      <c r="AA136" s="179">
        <f>IFERROR(VLOOKUP(Z136,DATOS!$E$13:$F$28,2,0),"")</f>
        <v>0</v>
      </c>
      <c r="AB136" s="180" t="s">
        <v>186</v>
      </c>
      <c r="AC136" s="181"/>
      <c r="AD136" s="182" t="s">
        <v>186</v>
      </c>
      <c r="AE136" s="183"/>
      <c r="AF136" s="182" t="s">
        <v>186</v>
      </c>
      <c r="AG136" s="183"/>
      <c r="AH136" s="182" t="s">
        <v>186</v>
      </c>
      <c r="AI136" s="113">
        <f t="shared" si="36"/>
        <v>0</v>
      </c>
      <c r="AJ136" s="265" t="str">
        <f>IFERROR(VLOOKUP(AL136,DATOS!$B$34:$C$38,2,TRUE),"")</f>
        <v/>
      </c>
      <c r="AK136" s="46" t="str">
        <f>IFERROR(IF(Y136=DATOS!$G$16,DATOS!$C$28,P136-(P136*AI136)),"")</f>
        <v/>
      </c>
      <c r="AL136" s="267">
        <f>IFERROR(MIN(AK136:AK138),"")</f>
        <v>0</v>
      </c>
      <c r="AM136" s="265" t="str">
        <f>IFERROR(VLOOKUP(AO136,DATOS!$E$34:$F$38,2,TRUE),"")</f>
        <v/>
      </c>
      <c r="AN136" s="46" t="str">
        <f>IFERROR(IF(Y136=DATOS!$G$15,DATOS!$C$28,S136-(S136*AI136)),"")</f>
        <v/>
      </c>
      <c r="AO136" s="267">
        <f>IFERROR(IF(AND(AN136=DATOS!$C$28,AN137=DATOS!$C$28,AN138=DATOS!$C$28),S136,MIN(AN136:AN138)),"")</f>
        <v>0</v>
      </c>
      <c r="AP136" s="269" t="str">
        <f>IFERROR(DATOS!X188,"")</f>
        <v/>
      </c>
      <c r="AQ136" s="271" t="str">
        <f>IFERROR(IF(AP136=" "," ",IF(OR(AP136="Bajo",AP136="Moderado"),"Aceptar","Reducir (compartir o mitigar)")),"")</f>
        <v>Reducir (compartir o mitigar)</v>
      </c>
      <c r="AR136" s="233"/>
      <c r="AS136" s="233"/>
      <c r="AT136" s="233"/>
      <c r="AU136" s="233"/>
      <c r="AV136" s="236" t="s">
        <v>290</v>
      </c>
      <c r="AW136" s="239"/>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row>
    <row r="137" spans="1:78" s="184" customFormat="1" ht="120" hidden="1" customHeight="1" x14ac:dyDescent="0.25">
      <c r="A137" s="173"/>
      <c r="B137" s="173"/>
      <c r="C137" s="173"/>
      <c r="D137" s="173"/>
      <c r="E137" s="273"/>
      <c r="F137" s="247"/>
      <c r="G137" s="249"/>
      <c r="H137" s="249"/>
      <c r="I137" s="247"/>
      <c r="J137" s="249"/>
      <c r="K137" s="249"/>
      <c r="L137" s="253"/>
      <c r="M137" s="247"/>
      <c r="N137" s="256"/>
      <c r="O137" s="258"/>
      <c r="P137" s="260"/>
      <c r="Q137" s="260"/>
      <c r="R137" s="262"/>
      <c r="S137" s="260"/>
      <c r="T137" s="264"/>
      <c r="U137" s="174" t="s">
        <v>89</v>
      </c>
      <c r="V137" s="175"/>
      <c r="W137" s="176" t="s">
        <v>186</v>
      </c>
      <c r="X137" s="177">
        <f>IFERROR(VLOOKUP(W137,DATOS!$E$13:$F$28,2,0),"")</f>
        <v>0</v>
      </c>
      <c r="Y137" s="178" t="str">
        <f>IFERROR(VLOOKUP(W137,DATOS!$E$14:$G$16,3,0),"")</f>
        <v/>
      </c>
      <c r="Z137" s="176" t="s">
        <v>187</v>
      </c>
      <c r="AA137" s="179">
        <f>IFERROR(VLOOKUP(Z137,DATOS!$E$13:$F$28,2,0),"")</f>
        <v>0</v>
      </c>
      <c r="AB137" s="180" t="s">
        <v>186</v>
      </c>
      <c r="AC137" s="181"/>
      <c r="AD137" s="182" t="s">
        <v>186</v>
      </c>
      <c r="AE137" s="183"/>
      <c r="AF137" s="182" t="s">
        <v>186</v>
      </c>
      <c r="AG137" s="183"/>
      <c r="AH137" s="182" t="s">
        <v>186</v>
      </c>
      <c r="AI137" s="113">
        <f t="shared" si="36"/>
        <v>0</v>
      </c>
      <c r="AJ137" s="266"/>
      <c r="AK137" s="46" t="str">
        <f>IFERROR(IF(Y137=DATOS!$G$16,DATOS!$C$28,IF(AK136=DATOS!$C$28,P136-(P136*AI137),AK136-(AK136*AI137))),"")</f>
        <v/>
      </c>
      <c r="AL137" s="268"/>
      <c r="AM137" s="266"/>
      <c r="AN137" s="46" t="str">
        <f>IFERROR(IF(Y137=DATOS!$G$15,DATOS!$C$28,IF(AN136=DATOS!$C$28,S136-(S136*AI137),AN136-(AN136*AI137))),"")</f>
        <v/>
      </c>
      <c r="AO137" s="268"/>
      <c r="AP137" s="270"/>
      <c r="AQ137" s="272"/>
      <c r="AR137" s="234"/>
      <c r="AS137" s="234"/>
      <c r="AT137" s="234"/>
      <c r="AU137" s="234"/>
      <c r="AV137" s="237"/>
      <c r="AW137" s="239"/>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row>
    <row r="138" spans="1:78" s="184" customFormat="1" ht="120" hidden="1" customHeight="1" x14ac:dyDescent="0.25">
      <c r="A138" s="173"/>
      <c r="B138" s="173"/>
      <c r="C138" s="173"/>
      <c r="D138" s="173"/>
      <c r="E138" s="273"/>
      <c r="F138" s="247"/>
      <c r="G138" s="250"/>
      <c r="H138" s="249"/>
      <c r="I138" s="251"/>
      <c r="J138" s="249"/>
      <c r="K138" s="249"/>
      <c r="L138" s="254"/>
      <c r="M138" s="251"/>
      <c r="N138" s="256"/>
      <c r="O138" s="258"/>
      <c r="P138" s="260"/>
      <c r="Q138" s="260"/>
      <c r="R138" s="262"/>
      <c r="S138" s="260"/>
      <c r="T138" s="264"/>
      <c r="U138" s="174" t="s">
        <v>90</v>
      </c>
      <c r="V138" s="175"/>
      <c r="W138" s="176" t="s">
        <v>186</v>
      </c>
      <c r="X138" s="177">
        <f>IFERROR(VLOOKUP(W138,DATOS!$E$13:$F$28,2,0),"")</f>
        <v>0</v>
      </c>
      <c r="Y138" s="178" t="str">
        <f>IFERROR(VLOOKUP(W138,DATOS!$E$14:$G$16,3,0),"")</f>
        <v/>
      </c>
      <c r="Z138" s="176" t="s">
        <v>187</v>
      </c>
      <c r="AA138" s="179">
        <f>IFERROR(VLOOKUP(Z138,DATOS!$E$13:$F$28,2,0),"")</f>
        <v>0</v>
      </c>
      <c r="AB138" s="180" t="s">
        <v>186</v>
      </c>
      <c r="AC138" s="181"/>
      <c r="AD138" s="182" t="s">
        <v>186</v>
      </c>
      <c r="AE138" s="183"/>
      <c r="AF138" s="182" t="s">
        <v>186</v>
      </c>
      <c r="AG138" s="183"/>
      <c r="AH138" s="182" t="s">
        <v>186</v>
      </c>
      <c r="AI138" s="113">
        <f t="shared" si="36"/>
        <v>0</v>
      </c>
      <c r="AJ138" s="266"/>
      <c r="AK138" s="46" t="str">
        <f>IFERROR(IF(AI138=0,DATOS!$C$28,IFERROR(IF(Y138=DATOS!$G$16,DATOS!$C$28,IF(AK137=DATOS!$C$28,AK136-(AK136*AI138),IF(AK136=DATOS!$C$28,AK137-(AK137*AI138),IF(AND(AK137=DATOS!$C$28,AK136=DATOS!$C$28),P136-(P136*AI138),AK137-(AK137*AI138))))),"")),"")</f>
        <v>NA</v>
      </c>
      <c r="AL138" s="268"/>
      <c r="AM138" s="266"/>
      <c r="AN138" s="46" t="str">
        <f>IFERROR(IF(Y138=DATOS!$G$15,DATOS!$C$28,IF(AND(AN137=DATOS!$C$28,AN136=DATOS!$C$28),S136-(S136*AI138),IF(AN136=DATOS!$C$28,AN137-(AN137*AI138),IF(AN137=DATOS!$C$28,AN136-(AN136*AI138),(AN137-(AN137*AI138)))))),"")</f>
        <v/>
      </c>
      <c r="AO138" s="268"/>
      <c r="AP138" s="270"/>
      <c r="AQ138" s="272"/>
      <c r="AR138" s="235"/>
      <c r="AS138" s="235"/>
      <c r="AT138" s="235"/>
      <c r="AU138" s="235"/>
      <c r="AV138" s="238"/>
      <c r="AW138" s="239"/>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row>
    <row r="139" spans="1:78" s="184" customFormat="1" ht="120" hidden="1" customHeight="1" x14ac:dyDescent="0.25">
      <c r="A139" s="173"/>
      <c r="B139" s="173"/>
      <c r="C139" s="173"/>
      <c r="D139" s="173"/>
      <c r="E139" s="273">
        <v>43</v>
      </c>
      <c r="F139" s="246" t="s">
        <v>184</v>
      </c>
      <c r="G139" s="248"/>
      <c r="H139" s="248"/>
      <c r="I139" s="246"/>
      <c r="J139" s="248"/>
      <c r="K139" s="248"/>
      <c r="L139" s="252" t="str">
        <f t="shared" ref="L139" si="48">IF(I139="", "", CONCATENATE("Posibilidad de ", LOWER(I139)," por ", LOWER(J139)," debido a ", LOWER(K139)))</f>
        <v/>
      </c>
      <c r="M139" s="246" t="s">
        <v>183</v>
      </c>
      <c r="N139" s="255" t="s">
        <v>182</v>
      </c>
      <c r="O139" s="257" t="str">
        <f>IFERROR(VLOOKUP(P139,DATOS!$I$24:$J$31,2),"")</f>
        <v/>
      </c>
      <c r="P139" s="259" t="str">
        <f>IFERROR(VLOOKUP(N139,DATOS!$H$24:$I$31,2,0),"")</f>
        <v/>
      </c>
      <c r="Q139" s="259" t="s">
        <v>185</v>
      </c>
      <c r="R139" s="261" t="str">
        <f>IFERROR(VLOOKUP(S139,DATOS!$I$35:$J$39,2),"")</f>
        <v/>
      </c>
      <c r="S139" s="259" t="str">
        <f>IFERROR(IF(Q139=DATOS!$H$35,20%,IF(Q139=DATOS!$H$36,40%,IF(OR(Q139=DATOS!$H$37,),60%,IF(OR(Q139=DATOS!$H$38,),80%,IF(OR(Q139=DATOS!$H$39),100%," "))))),"")</f>
        <v xml:space="preserve"> </v>
      </c>
      <c r="T139" s="263" t="str">
        <f>IFERROR(DATOS!D191,"")</f>
        <v/>
      </c>
      <c r="U139" s="174" t="s">
        <v>88</v>
      </c>
      <c r="V139" s="175"/>
      <c r="W139" s="176" t="s">
        <v>186</v>
      </c>
      <c r="X139" s="177">
        <f>IFERROR(VLOOKUP(W139,DATOS!$E$13:$F$28,2,0),"")</f>
        <v>0</v>
      </c>
      <c r="Y139" s="178" t="str">
        <f>IFERROR(VLOOKUP(W139,DATOS!$E$14:$G$16,3,0),"")</f>
        <v/>
      </c>
      <c r="Z139" s="176" t="s">
        <v>187</v>
      </c>
      <c r="AA139" s="179">
        <f>IFERROR(VLOOKUP(Z139,DATOS!$E$13:$F$28,2,0),"")</f>
        <v>0</v>
      </c>
      <c r="AB139" s="180" t="s">
        <v>186</v>
      </c>
      <c r="AC139" s="181"/>
      <c r="AD139" s="182" t="s">
        <v>186</v>
      </c>
      <c r="AE139" s="183"/>
      <c r="AF139" s="182" t="s">
        <v>186</v>
      </c>
      <c r="AG139" s="183"/>
      <c r="AH139" s="182" t="s">
        <v>186</v>
      </c>
      <c r="AI139" s="113">
        <f t="shared" si="36"/>
        <v>0</v>
      </c>
      <c r="AJ139" s="265" t="str">
        <f>IFERROR(VLOOKUP(AL139,DATOS!$B$34:$C$38,2,TRUE),"")</f>
        <v/>
      </c>
      <c r="AK139" s="46" t="str">
        <f>IFERROR(IF(Y139=DATOS!$G$16,DATOS!$C$28,P139-(P139*AI139)),"")</f>
        <v/>
      </c>
      <c r="AL139" s="267">
        <f>IFERROR(MIN(AK139:AK141),"")</f>
        <v>0</v>
      </c>
      <c r="AM139" s="265" t="str">
        <f>IFERROR(VLOOKUP(AO139,DATOS!$E$34:$F$38,2,TRUE),"")</f>
        <v/>
      </c>
      <c r="AN139" s="46" t="str">
        <f>IFERROR(IF(Y139=DATOS!$G$15,DATOS!$C$28,S139-(S139*AI139)),"")</f>
        <v/>
      </c>
      <c r="AO139" s="267">
        <f>IFERROR(IF(AND(AN139=DATOS!$C$28,AN140=DATOS!$C$28,AN141=DATOS!$C$28),S139,MIN(AN139:AN141)),"")</f>
        <v>0</v>
      </c>
      <c r="AP139" s="269" t="str">
        <f>IFERROR(DATOS!X191,"")</f>
        <v/>
      </c>
      <c r="AQ139" s="271" t="str">
        <f>IFERROR(IF(AP139=" "," ",IF(OR(AP139="Bajo",AP139="Moderado"),"Aceptar","Reducir (compartir o mitigar)")),"")</f>
        <v>Reducir (compartir o mitigar)</v>
      </c>
      <c r="AR139" s="233"/>
      <c r="AS139" s="233"/>
      <c r="AT139" s="233"/>
      <c r="AU139" s="233"/>
      <c r="AV139" s="236" t="s">
        <v>290</v>
      </c>
      <c r="AW139" s="239"/>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row>
    <row r="140" spans="1:78" s="184" customFormat="1" ht="120" hidden="1" customHeight="1" x14ac:dyDescent="0.25">
      <c r="A140" s="173"/>
      <c r="B140" s="173"/>
      <c r="C140" s="173"/>
      <c r="D140" s="173"/>
      <c r="E140" s="273"/>
      <c r="F140" s="247"/>
      <c r="G140" s="249"/>
      <c r="H140" s="249"/>
      <c r="I140" s="247"/>
      <c r="J140" s="249"/>
      <c r="K140" s="249"/>
      <c r="L140" s="253"/>
      <c r="M140" s="247"/>
      <c r="N140" s="256"/>
      <c r="O140" s="258"/>
      <c r="P140" s="260"/>
      <c r="Q140" s="260"/>
      <c r="R140" s="262"/>
      <c r="S140" s="260"/>
      <c r="T140" s="264"/>
      <c r="U140" s="174" t="s">
        <v>89</v>
      </c>
      <c r="V140" s="175"/>
      <c r="W140" s="176" t="s">
        <v>186</v>
      </c>
      <c r="X140" s="177">
        <f>IFERROR(VLOOKUP(W140,DATOS!$E$13:$F$28,2,0),"")</f>
        <v>0</v>
      </c>
      <c r="Y140" s="178" t="str">
        <f>IFERROR(VLOOKUP(W140,DATOS!$E$14:$G$16,3,0),"")</f>
        <v/>
      </c>
      <c r="Z140" s="176" t="s">
        <v>187</v>
      </c>
      <c r="AA140" s="179">
        <f>IFERROR(VLOOKUP(Z140,DATOS!$E$13:$F$28,2,0),"")</f>
        <v>0</v>
      </c>
      <c r="AB140" s="180" t="s">
        <v>186</v>
      </c>
      <c r="AC140" s="181"/>
      <c r="AD140" s="182" t="s">
        <v>186</v>
      </c>
      <c r="AE140" s="183"/>
      <c r="AF140" s="182" t="s">
        <v>186</v>
      </c>
      <c r="AG140" s="183"/>
      <c r="AH140" s="182" t="s">
        <v>186</v>
      </c>
      <c r="AI140" s="113">
        <f t="shared" si="36"/>
        <v>0</v>
      </c>
      <c r="AJ140" s="266"/>
      <c r="AK140" s="46" t="str">
        <f>IFERROR(IF(Y140=DATOS!$G$16,DATOS!$C$28,IF(AK139=DATOS!$C$28,P139-(P139*AI140),AK139-(AK139*AI140))),"")</f>
        <v/>
      </c>
      <c r="AL140" s="268"/>
      <c r="AM140" s="266"/>
      <c r="AN140" s="46" t="str">
        <f>IFERROR(IF(Y140=DATOS!$G$15,DATOS!$C$28,IF(AN139=DATOS!$C$28,S139-(S139*AI140),AN139-(AN139*AI140))),"")</f>
        <v/>
      </c>
      <c r="AO140" s="268"/>
      <c r="AP140" s="270"/>
      <c r="AQ140" s="272"/>
      <c r="AR140" s="234"/>
      <c r="AS140" s="234"/>
      <c r="AT140" s="234"/>
      <c r="AU140" s="234"/>
      <c r="AV140" s="237"/>
      <c r="AW140" s="239"/>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row>
    <row r="141" spans="1:78" s="184" customFormat="1" ht="120" hidden="1" customHeight="1" x14ac:dyDescent="0.25">
      <c r="A141" s="173"/>
      <c r="B141" s="173"/>
      <c r="C141" s="173"/>
      <c r="D141" s="173"/>
      <c r="E141" s="273"/>
      <c r="F141" s="247"/>
      <c r="G141" s="250"/>
      <c r="H141" s="249"/>
      <c r="I141" s="251"/>
      <c r="J141" s="249"/>
      <c r="K141" s="249"/>
      <c r="L141" s="254"/>
      <c r="M141" s="251"/>
      <c r="N141" s="256"/>
      <c r="O141" s="258"/>
      <c r="P141" s="260"/>
      <c r="Q141" s="260"/>
      <c r="R141" s="262"/>
      <c r="S141" s="260"/>
      <c r="T141" s="264"/>
      <c r="U141" s="174" t="s">
        <v>90</v>
      </c>
      <c r="V141" s="175"/>
      <c r="W141" s="176" t="s">
        <v>186</v>
      </c>
      <c r="X141" s="177">
        <f>IFERROR(VLOOKUP(W141,DATOS!$E$13:$F$28,2,0),"")</f>
        <v>0</v>
      </c>
      <c r="Y141" s="178" t="str">
        <f>IFERROR(VLOOKUP(W141,DATOS!$E$14:$G$16,3,0),"")</f>
        <v/>
      </c>
      <c r="Z141" s="176" t="s">
        <v>187</v>
      </c>
      <c r="AA141" s="179">
        <f>IFERROR(VLOOKUP(Z141,DATOS!$E$13:$F$28,2,0),"")</f>
        <v>0</v>
      </c>
      <c r="AB141" s="180" t="s">
        <v>186</v>
      </c>
      <c r="AC141" s="181"/>
      <c r="AD141" s="182" t="s">
        <v>186</v>
      </c>
      <c r="AE141" s="183"/>
      <c r="AF141" s="182" t="s">
        <v>186</v>
      </c>
      <c r="AG141" s="183"/>
      <c r="AH141" s="182" t="s">
        <v>186</v>
      </c>
      <c r="AI141" s="113">
        <f t="shared" si="36"/>
        <v>0</v>
      </c>
      <c r="AJ141" s="266"/>
      <c r="AK141" s="46" t="str">
        <f>IFERROR(IF(AI141=0,DATOS!$C$28,IFERROR(IF(Y141=DATOS!$G$16,DATOS!$C$28,IF(AK140=DATOS!$C$28,AK139-(AK139*AI141),IF(AK139=DATOS!$C$28,AK140-(AK140*AI141),IF(AND(AK140=DATOS!$C$28,AK139=DATOS!$C$28),P139-(P139*AI141),AK140-(AK140*AI141))))),"")),"")</f>
        <v>NA</v>
      </c>
      <c r="AL141" s="268"/>
      <c r="AM141" s="266"/>
      <c r="AN141" s="46" t="str">
        <f>IFERROR(IF(Y141=DATOS!$G$15,DATOS!$C$28,IF(AND(AN140=DATOS!$C$28,AN139=DATOS!$C$28),S139-(S139*AI141),IF(AN139=DATOS!$C$28,AN140-(AN140*AI141),IF(AN140=DATOS!$C$28,AN139-(AN139*AI141),(AN140-(AN140*AI141)))))),"")</f>
        <v/>
      </c>
      <c r="AO141" s="268"/>
      <c r="AP141" s="270"/>
      <c r="AQ141" s="272"/>
      <c r="AR141" s="235"/>
      <c r="AS141" s="235"/>
      <c r="AT141" s="235"/>
      <c r="AU141" s="235"/>
      <c r="AV141" s="238"/>
      <c r="AW141" s="239"/>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row>
    <row r="142" spans="1:78" s="184" customFormat="1" ht="120" hidden="1" customHeight="1" x14ac:dyDescent="0.25">
      <c r="A142" s="173"/>
      <c r="B142" s="173"/>
      <c r="C142" s="173"/>
      <c r="D142" s="173"/>
      <c r="E142" s="273">
        <v>44</v>
      </c>
      <c r="F142" s="246" t="s">
        <v>184</v>
      </c>
      <c r="G142" s="248"/>
      <c r="H142" s="248"/>
      <c r="I142" s="246"/>
      <c r="J142" s="248"/>
      <c r="K142" s="248"/>
      <c r="L142" s="252" t="str">
        <f t="shared" ref="L142" si="49">IF(I142="", "", CONCATENATE("Posibilidad de ", LOWER(I142)," por ", LOWER(J142)," debido a ", LOWER(K142)))</f>
        <v/>
      </c>
      <c r="M142" s="246" t="s">
        <v>183</v>
      </c>
      <c r="N142" s="255" t="s">
        <v>182</v>
      </c>
      <c r="O142" s="257" t="str">
        <f>IFERROR(VLOOKUP(P142,DATOS!$I$24:$J$31,2),"")</f>
        <v/>
      </c>
      <c r="P142" s="259" t="str">
        <f>IFERROR(VLOOKUP(N142,DATOS!$H$24:$I$31,2,0),"")</f>
        <v/>
      </c>
      <c r="Q142" s="259" t="s">
        <v>185</v>
      </c>
      <c r="R142" s="261" t="str">
        <f>IFERROR(VLOOKUP(S142,DATOS!$I$35:$J$39,2),"")</f>
        <v/>
      </c>
      <c r="S142" s="259" t="str">
        <f>IFERROR(IF(Q142=DATOS!$H$35,20%,IF(Q142=DATOS!$H$36,40%,IF(OR(Q142=DATOS!$H$37,),60%,IF(OR(Q142=DATOS!$H$38,),80%,IF(OR(Q142=DATOS!$H$39),100%," "))))),"")</f>
        <v xml:space="preserve"> </v>
      </c>
      <c r="T142" s="263" t="str">
        <f>IFERROR(DATOS!D194,"")</f>
        <v/>
      </c>
      <c r="U142" s="174" t="s">
        <v>88</v>
      </c>
      <c r="V142" s="175"/>
      <c r="W142" s="176" t="s">
        <v>186</v>
      </c>
      <c r="X142" s="177">
        <f>IFERROR(VLOOKUP(W142,DATOS!$E$13:$F$28,2,0),"")</f>
        <v>0</v>
      </c>
      <c r="Y142" s="178" t="str">
        <f>IFERROR(VLOOKUP(W142,DATOS!$E$14:$G$16,3,0),"")</f>
        <v/>
      </c>
      <c r="Z142" s="176" t="s">
        <v>187</v>
      </c>
      <c r="AA142" s="179">
        <f>IFERROR(VLOOKUP(Z142,DATOS!$E$13:$F$28,2,0),"")</f>
        <v>0</v>
      </c>
      <c r="AB142" s="180" t="s">
        <v>186</v>
      </c>
      <c r="AC142" s="181"/>
      <c r="AD142" s="182" t="s">
        <v>186</v>
      </c>
      <c r="AE142" s="183"/>
      <c r="AF142" s="182" t="s">
        <v>186</v>
      </c>
      <c r="AG142" s="183"/>
      <c r="AH142" s="182" t="s">
        <v>186</v>
      </c>
      <c r="AI142" s="113">
        <f t="shared" si="36"/>
        <v>0</v>
      </c>
      <c r="AJ142" s="265" t="str">
        <f>IFERROR(VLOOKUP(AL142,DATOS!$B$34:$C$38,2,TRUE),"")</f>
        <v/>
      </c>
      <c r="AK142" s="46" t="str">
        <f>IFERROR(IF(Y142=DATOS!$G$16,DATOS!$C$28,P142-(P142*AI142)),"")</f>
        <v/>
      </c>
      <c r="AL142" s="267">
        <f>IFERROR(MIN(AK142:AK144),"")</f>
        <v>0</v>
      </c>
      <c r="AM142" s="265" t="str">
        <f>IFERROR(VLOOKUP(AO142,DATOS!$E$34:$F$38,2,TRUE),"")</f>
        <v/>
      </c>
      <c r="AN142" s="46" t="str">
        <f>IFERROR(IF(Y142=DATOS!$G$15,DATOS!$C$28,S142-(S142*AI142)),"")</f>
        <v/>
      </c>
      <c r="AO142" s="267">
        <f>IFERROR(IF(AND(AN142=DATOS!$C$28,AN143=DATOS!$C$28,AN144=DATOS!$C$28),S142,MIN(AN142:AN144)),"")</f>
        <v>0</v>
      </c>
      <c r="AP142" s="269" t="str">
        <f>IFERROR(DATOS!X194,"")</f>
        <v/>
      </c>
      <c r="AQ142" s="271" t="str">
        <f>IFERROR(IF(AP142=" "," ",IF(OR(AP142="Bajo",AP142="Moderado"),"Aceptar","Reducir (compartir o mitigar)")),"")</f>
        <v>Reducir (compartir o mitigar)</v>
      </c>
      <c r="AR142" s="233"/>
      <c r="AS142" s="233"/>
      <c r="AT142" s="233"/>
      <c r="AU142" s="233"/>
      <c r="AV142" s="236" t="s">
        <v>290</v>
      </c>
      <c r="AW142" s="239"/>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row>
    <row r="143" spans="1:78" s="184" customFormat="1" ht="120" hidden="1" customHeight="1" x14ac:dyDescent="0.25">
      <c r="A143" s="173"/>
      <c r="B143" s="173"/>
      <c r="C143" s="173"/>
      <c r="D143" s="173"/>
      <c r="E143" s="273"/>
      <c r="F143" s="247"/>
      <c r="G143" s="249"/>
      <c r="H143" s="249"/>
      <c r="I143" s="247"/>
      <c r="J143" s="249"/>
      <c r="K143" s="249"/>
      <c r="L143" s="253"/>
      <c r="M143" s="247"/>
      <c r="N143" s="256"/>
      <c r="O143" s="258"/>
      <c r="P143" s="260"/>
      <c r="Q143" s="260"/>
      <c r="R143" s="262"/>
      <c r="S143" s="260"/>
      <c r="T143" s="264"/>
      <c r="U143" s="174" t="s">
        <v>89</v>
      </c>
      <c r="V143" s="175"/>
      <c r="W143" s="176" t="s">
        <v>186</v>
      </c>
      <c r="X143" s="177">
        <f>IFERROR(VLOOKUP(W143,DATOS!$E$13:$F$28,2,0),"")</f>
        <v>0</v>
      </c>
      <c r="Y143" s="178" t="str">
        <f>IFERROR(VLOOKUP(W143,DATOS!$E$14:$G$16,3,0),"")</f>
        <v/>
      </c>
      <c r="Z143" s="176" t="s">
        <v>187</v>
      </c>
      <c r="AA143" s="179">
        <f>IFERROR(VLOOKUP(Z143,DATOS!$E$13:$F$28,2,0),"")</f>
        <v>0</v>
      </c>
      <c r="AB143" s="180" t="s">
        <v>186</v>
      </c>
      <c r="AC143" s="181"/>
      <c r="AD143" s="182" t="s">
        <v>186</v>
      </c>
      <c r="AE143" s="183"/>
      <c r="AF143" s="182" t="s">
        <v>186</v>
      </c>
      <c r="AG143" s="183"/>
      <c r="AH143" s="182" t="s">
        <v>186</v>
      </c>
      <c r="AI143" s="113">
        <f t="shared" si="36"/>
        <v>0</v>
      </c>
      <c r="AJ143" s="266"/>
      <c r="AK143" s="46" t="str">
        <f>IFERROR(IF(Y143=DATOS!$G$16,DATOS!$C$28,IF(AK142=DATOS!$C$28,P142-(P142*AI143),AK142-(AK142*AI143))),"")</f>
        <v/>
      </c>
      <c r="AL143" s="268"/>
      <c r="AM143" s="266"/>
      <c r="AN143" s="46" t="str">
        <f>IFERROR(IF(Y143=DATOS!$G$15,DATOS!$C$28,IF(AN142=DATOS!$C$28,S142-(S142*AI143),AN142-(AN142*AI143))),"")</f>
        <v/>
      </c>
      <c r="AO143" s="268"/>
      <c r="AP143" s="270"/>
      <c r="AQ143" s="272"/>
      <c r="AR143" s="234"/>
      <c r="AS143" s="234"/>
      <c r="AT143" s="234"/>
      <c r="AU143" s="234"/>
      <c r="AV143" s="237"/>
      <c r="AW143" s="239"/>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row>
    <row r="144" spans="1:78" s="184" customFormat="1" ht="120" hidden="1" customHeight="1" x14ac:dyDescent="0.25">
      <c r="A144" s="173"/>
      <c r="B144" s="173"/>
      <c r="C144" s="173"/>
      <c r="D144" s="173"/>
      <c r="E144" s="273"/>
      <c r="F144" s="247"/>
      <c r="G144" s="250"/>
      <c r="H144" s="249"/>
      <c r="I144" s="251"/>
      <c r="J144" s="249"/>
      <c r="K144" s="249"/>
      <c r="L144" s="254"/>
      <c r="M144" s="251"/>
      <c r="N144" s="256"/>
      <c r="O144" s="258"/>
      <c r="P144" s="260"/>
      <c r="Q144" s="260"/>
      <c r="R144" s="262"/>
      <c r="S144" s="260"/>
      <c r="T144" s="264"/>
      <c r="U144" s="174" t="s">
        <v>90</v>
      </c>
      <c r="V144" s="175"/>
      <c r="W144" s="176" t="s">
        <v>186</v>
      </c>
      <c r="X144" s="177">
        <f>IFERROR(VLOOKUP(W144,DATOS!$E$13:$F$28,2,0),"")</f>
        <v>0</v>
      </c>
      <c r="Y144" s="178" t="str">
        <f>IFERROR(VLOOKUP(W144,DATOS!$E$14:$G$16,3,0),"")</f>
        <v/>
      </c>
      <c r="Z144" s="176" t="s">
        <v>187</v>
      </c>
      <c r="AA144" s="179">
        <f>IFERROR(VLOOKUP(Z144,DATOS!$E$13:$F$28,2,0),"")</f>
        <v>0</v>
      </c>
      <c r="AB144" s="180" t="s">
        <v>186</v>
      </c>
      <c r="AC144" s="181"/>
      <c r="AD144" s="182" t="s">
        <v>186</v>
      </c>
      <c r="AE144" s="183"/>
      <c r="AF144" s="182" t="s">
        <v>186</v>
      </c>
      <c r="AG144" s="183"/>
      <c r="AH144" s="182" t="s">
        <v>186</v>
      </c>
      <c r="AI144" s="113">
        <f t="shared" si="36"/>
        <v>0</v>
      </c>
      <c r="AJ144" s="266"/>
      <c r="AK144" s="46" t="str">
        <f>IFERROR(IF(AI144=0,DATOS!$C$28,IFERROR(IF(Y144=DATOS!$G$16,DATOS!$C$28,IF(AK143=DATOS!$C$28,AK142-(AK142*AI144),IF(AK142=DATOS!$C$28,AK143-(AK143*AI144),IF(AND(AK143=DATOS!$C$28,AK142=DATOS!$C$28),P142-(P142*AI144),AK143-(AK143*AI144))))),"")),"")</f>
        <v>NA</v>
      </c>
      <c r="AL144" s="268"/>
      <c r="AM144" s="266"/>
      <c r="AN144" s="46" t="str">
        <f>IFERROR(IF(Y144=DATOS!$G$15,DATOS!$C$28,IF(AND(AN143=DATOS!$C$28,AN142=DATOS!$C$28),S142-(S142*AI144),IF(AN142=DATOS!$C$28,AN143-(AN143*AI144),IF(AN143=DATOS!$C$28,AN142-(AN142*AI144),(AN143-(AN143*AI144)))))),"")</f>
        <v/>
      </c>
      <c r="AO144" s="268"/>
      <c r="AP144" s="270"/>
      <c r="AQ144" s="272"/>
      <c r="AR144" s="235"/>
      <c r="AS144" s="235"/>
      <c r="AT144" s="235"/>
      <c r="AU144" s="235"/>
      <c r="AV144" s="238"/>
      <c r="AW144" s="239"/>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row>
    <row r="145" spans="1:78" s="184" customFormat="1" ht="120" hidden="1" customHeight="1" x14ac:dyDescent="0.25">
      <c r="A145" s="173"/>
      <c r="B145" s="173"/>
      <c r="C145" s="173"/>
      <c r="D145" s="173"/>
      <c r="E145" s="273">
        <v>45</v>
      </c>
      <c r="F145" s="246" t="s">
        <v>184</v>
      </c>
      <c r="G145" s="248"/>
      <c r="H145" s="248"/>
      <c r="I145" s="246"/>
      <c r="J145" s="248"/>
      <c r="K145" s="248"/>
      <c r="L145" s="252" t="str">
        <f t="shared" ref="L145" si="50">IF(I145="", "", CONCATENATE("Posibilidad de ", LOWER(I145)," por ", LOWER(J145)," debido a ", LOWER(K145)))</f>
        <v/>
      </c>
      <c r="M145" s="246" t="s">
        <v>183</v>
      </c>
      <c r="N145" s="255" t="s">
        <v>182</v>
      </c>
      <c r="O145" s="257" t="str">
        <f>IFERROR(VLOOKUP(P145,DATOS!$I$24:$J$31,2),"")</f>
        <v/>
      </c>
      <c r="P145" s="259" t="str">
        <f>IFERROR(VLOOKUP(N145,DATOS!$H$24:$I$31,2,0),"")</f>
        <v/>
      </c>
      <c r="Q145" s="259" t="s">
        <v>185</v>
      </c>
      <c r="R145" s="261" t="str">
        <f>IFERROR(VLOOKUP(S145,DATOS!$I$35:$J$39,2),"")</f>
        <v/>
      </c>
      <c r="S145" s="259" t="str">
        <f>IFERROR(IF(Q145=DATOS!$H$35,20%,IF(Q145=DATOS!$H$36,40%,IF(OR(Q145=DATOS!$H$37,),60%,IF(OR(Q145=DATOS!$H$38,),80%,IF(OR(Q145=DATOS!$H$39),100%," "))))),"")</f>
        <v xml:space="preserve"> </v>
      </c>
      <c r="T145" s="263" t="str">
        <f>IFERROR(DATOS!D197,"")</f>
        <v/>
      </c>
      <c r="U145" s="174" t="s">
        <v>88</v>
      </c>
      <c r="V145" s="175"/>
      <c r="W145" s="176" t="s">
        <v>186</v>
      </c>
      <c r="X145" s="177">
        <f>IFERROR(VLOOKUP(W145,DATOS!$E$13:$F$28,2,0),"")</f>
        <v>0</v>
      </c>
      <c r="Y145" s="178" t="str">
        <f>IFERROR(VLOOKUP(W145,DATOS!$E$14:$G$16,3,0),"")</f>
        <v/>
      </c>
      <c r="Z145" s="176" t="s">
        <v>187</v>
      </c>
      <c r="AA145" s="179">
        <f>IFERROR(VLOOKUP(Z145,DATOS!$E$13:$F$28,2,0),"")</f>
        <v>0</v>
      </c>
      <c r="AB145" s="180" t="s">
        <v>186</v>
      </c>
      <c r="AC145" s="181"/>
      <c r="AD145" s="182" t="s">
        <v>186</v>
      </c>
      <c r="AE145" s="183"/>
      <c r="AF145" s="182" t="s">
        <v>186</v>
      </c>
      <c r="AG145" s="183"/>
      <c r="AH145" s="182" t="s">
        <v>186</v>
      </c>
      <c r="AI145" s="113">
        <f t="shared" si="36"/>
        <v>0</v>
      </c>
      <c r="AJ145" s="265" t="str">
        <f>IFERROR(VLOOKUP(AL145,DATOS!$B$34:$C$38,2,TRUE),"")</f>
        <v/>
      </c>
      <c r="AK145" s="46" t="str">
        <f>IFERROR(IF(Y145=DATOS!$G$16,DATOS!$C$28,P145-(P145*AI145)),"")</f>
        <v/>
      </c>
      <c r="AL145" s="267">
        <f>IFERROR(MIN(AK145:AK147),"")</f>
        <v>0</v>
      </c>
      <c r="AM145" s="265" t="str">
        <f>IFERROR(VLOOKUP(AO145,DATOS!$E$34:$F$38,2,TRUE),"")</f>
        <v/>
      </c>
      <c r="AN145" s="46" t="str">
        <f>IFERROR(IF(Y145=DATOS!$G$15,DATOS!$C$28,S145-(S145*AI145)),"")</f>
        <v/>
      </c>
      <c r="AO145" s="267">
        <f>IFERROR(IF(AND(AN145=DATOS!$C$28,AN146=DATOS!$C$28,AN147=DATOS!$C$28),S145,MIN(AN145:AN147)),"")</f>
        <v>0</v>
      </c>
      <c r="AP145" s="269" t="str">
        <f>IFERROR(DATOS!X197,"")</f>
        <v/>
      </c>
      <c r="AQ145" s="271" t="str">
        <f>IFERROR(IF(AP145=" "," ",IF(OR(AP145="Bajo",AP145="Moderado"),"Aceptar","Reducir (compartir o mitigar)")),"")</f>
        <v>Reducir (compartir o mitigar)</v>
      </c>
      <c r="AR145" s="233"/>
      <c r="AS145" s="233"/>
      <c r="AT145" s="233"/>
      <c r="AU145" s="233"/>
      <c r="AV145" s="236" t="s">
        <v>290</v>
      </c>
      <c r="AW145" s="239"/>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row>
    <row r="146" spans="1:78" s="184" customFormat="1" ht="120" hidden="1" customHeight="1" x14ac:dyDescent="0.25">
      <c r="A146" s="173"/>
      <c r="B146" s="173"/>
      <c r="C146" s="173"/>
      <c r="D146" s="173"/>
      <c r="E146" s="273"/>
      <c r="F146" s="247"/>
      <c r="G146" s="249"/>
      <c r="H146" s="249"/>
      <c r="I146" s="247"/>
      <c r="J146" s="249"/>
      <c r="K146" s="249"/>
      <c r="L146" s="253"/>
      <c r="M146" s="247"/>
      <c r="N146" s="256"/>
      <c r="O146" s="258"/>
      <c r="P146" s="260"/>
      <c r="Q146" s="260"/>
      <c r="R146" s="262"/>
      <c r="S146" s="260"/>
      <c r="T146" s="264"/>
      <c r="U146" s="174" t="s">
        <v>89</v>
      </c>
      <c r="V146" s="175"/>
      <c r="W146" s="176" t="s">
        <v>186</v>
      </c>
      <c r="X146" s="177">
        <f>IFERROR(VLOOKUP(W146,DATOS!$E$13:$F$28,2,0),"")</f>
        <v>0</v>
      </c>
      <c r="Y146" s="178" t="str">
        <f>IFERROR(VLOOKUP(W146,DATOS!$E$14:$G$16,3,0),"")</f>
        <v/>
      </c>
      <c r="Z146" s="176" t="s">
        <v>187</v>
      </c>
      <c r="AA146" s="179">
        <f>IFERROR(VLOOKUP(Z146,DATOS!$E$13:$F$28,2,0),"")</f>
        <v>0</v>
      </c>
      <c r="AB146" s="180" t="s">
        <v>186</v>
      </c>
      <c r="AC146" s="181"/>
      <c r="AD146" s="182" t="s">
        <v>186</v>
      </c>
      <c r="AE146" s="183"/>
      <c r="AF146" s="182" t="s">
        <v>186</v>
      </c>
      <c r="AG146" s="183"/>
      <c r="AH146" s="182" t="s">
        <v>186</v>
      </c>
      <c r="AI146" s="113">
        <f t="shared" si="36"/>
        <v>0</v>
      </c>
      <c r="AJ146" s="266"/>
      <c r="AK146" s="46" t="str">
        <f>IFERROR(IF(Y146=DATOS!$G$16,DATOS!$C$28,IF(AK145=DATOS!$C$28,P145-(P145*AI146),AK145-(AK145*AI146))),"")</f>
        <v/>
      </c>
      <c r="AL146" s="268"/>
      <c r="AM146" s="266"/>
      <c r="AN146" s="46" t="str">
        <f>IFERROR(IF(Y146=DATOS!$G$15,DATOS!$C$28,IF(AN145=DATOS!$C$28,S145-(S145*AI146),AN145-(AN145*AI146))),"")</f>
        <v/>
      </c>
      <c r="AO146" s="268"/>
      <c r="AP146" s="270"/>
      <c r="AQ146" s="272"/>
      <c r="AR146" s="234"/>
      <c r="AS146" s="234"/>
      <c r="AT146" s="234"/>
      <c r="AU146" s="234"/>
      <c r="AV146" s="237"/>
      <c r="AW146" s="239"/>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row>
    <row r="147" spans="1:78" s="184" customFormat="1" ht="120" hidden="1" customHeight="1" x14ac:dyDescent="0.25">
      <c r="A147" s="173"/>
      <c r="B147" s="173"/>
      <c r="C147" s="173"/>
      <c r="D147" s="173"/>
      <c r="E147" s="273"/>
      <c r="F147" s="247"/>
      <c r="G147" s="250"/>
      <c r="H147" s="249"/>
      <c r="I147" s="251"/>
      <c r="J147" s="249"/>
      <c r="K147" s="249"/>
      <c r="L147" s="254"/>
      <c r="M147" s="251"/>
      <c r="N147" s="256"/>
      <c r="O147" s="258"/>
      <c r="P147" s="260"/>
      <c r="Q147" s="260"/>
      <c r="R147" s="262"/>
      <c r="S147" s="260"/>
      <c r="T147" s="264"/>
      <c r="U147" s="174" t="s">
        <v>90</v>
      </c>
      <c r="V147" s="175"/>
      <c r="W147" s="176" t="s">
        <v>186</v>
      </c>
      <c r="X147" s="177">
        <f>IFERROR(VLOOKUP(W147,DATOS!$E$13:$F$28,2,0),"")</f>
        <v>0</v>
      </c>
      <c r="Y147" s="178" t="str">
        <f>IFERROR(VLOOKUP(W147,DATOS!$E$14:$G$16,3,0),"")</f>
        <v/>
      </c>
      <c r="Z147" s="176" t="s">
        <v>187</v>
      </c>
      <c r="AA147" s="179">
        <f>IFERROR(VLOOKUP(Z147,DATOS!$E$13:$F$28,2,0),"")</f>
        <v>0</v>
      </c>
      <c r="AB147" s="180" t="s">
        <v>186</v>
      </c>
      <c r="AC147" s="181"/>
      <c r="AD147" s="182" t="s">
        <v>186</v>
      </c>
      <c r="AE147" s="183"/>
      <c r="AF147" s="182" t="s">
        <v>186</v>
      </c>
      <c r="AG147" s="183"/>
      <c r="AH147" s="182" t="s">
        <v>186</v>
      </c>
      <c r="AI147" s="113">
        <f t="shared" si="36"/>
        <v>0</v>
      </c>
      <c r="AJ147" s="266"/>
      <c r="AK147" s="46" t="str">
        <f>IFERROR(IF(AI147=0,DATOS!$C$28,IFERROR(IF(Y147=DATOS!$G$16,DATOS!$C$28,IF(AK146=DATOS!$C$28,AK145-(AK145*AI147),IF(AK145=DATOS!$C$28,AK146-(AK146*AI147),IF(AND(AK146=DATOS!$C$28,AK145=DATOS!$C$28),P145-(P145*AI147),AK146-(AK146*AI147))))),"")),"")</f>
        <v>NA</v>
      </c>
      <c r="AL147" s="268"/>
      <c r="AM147" s="266"/>
      <c r="AN147" s="46" t="str">
        <f>IFERROR(IF(Y147=DATOS!$G$15,DATOS!$C$28,IF(AND(AN146=DATOS!$C$28,AN145=DATOS!$C$28),S145-(S145*AI147),IF(AN145=DATOS!$C$28,AN146-(AN146*AI147),IF(AN146=DATOS!$C$28,AN145-(AN145*AI147),(AN146-(AN146*AI147)))))),"")</f>
        <v/>
      </c>
      <c r="AO147" s="268"/>
      <c r="AP147" s="270"/>
      <c r="AQ147" s="272"/>
      <c r="AR147" s="235"/>
      <c r="AS147" s="235"/>
      <c r="AT147" s="235"/>
      <c r="AU147" s="235"/>
      <c r="AV147" s="238"/>
      <c r="AW147" s="239"/>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row>
    <row r="148" spans="1:78" s="184" customFormat="1" ht="120" hidden="1" customHeight="1" x14ac:dyDescent="0.25">
      <c r="A148" s="173"/>
      <c r="B148" s="173"/>
      <c r="C148" s="173"/>
      <c r="D148" s="173"/>
      <c r="E148" s="273">
        <v>46</v>
      </c>
      <c r="F148" s="246" t="s">
        <v>184</v>
      </c>
      <c r="G148" s="248"/>
      <c r="H148" s="248"/>
      <c r="I148" s="246"/>
      <c r="J148" s="248"/>
      <c r="K148" s="248"/>
      <c r="L148" s="252" t="str">
        <f t="shared" ref="L148" si="51">IF(I148="", "", CONCATENATE("Posibilidad de ", LOWER(I148)," por ", LOWER(J148)," debido a ", LOWER(K148)))</f>
        <v/>
      </c>
      <c r="M148" s="246" t="s">
        <v>183</v>
      </c>
      <c r="N148" s="255" t="s">
        <v>182</v>
      </c>
      <c r="O148" s="257" t="str">
        <f>IFERROR(VLOOKUP(P148,DATOS!$I$24:$J$31,2),"")</f>
        <v/>
      </c>
      <c r="P148" s="259" t="str">
        <f>IFERROR(VLOOKUP(N148,DATOS!$H$24:$I$31,2,0),"")</f>
        <v/>
      </c>
      <c r="Q148" s="259" t="s">
        <v>185</v>
      </c>
      <c r="R148" s="261" t="str">
        <f>IFERROR(VLOOKUP(S148,DATOS!$I$35:$J$39,2),"")</f>
        <v/>
      </c>
      <c r="S148" s="259" t="str">
        <f>IFERROR(IF(Q148=DATOS!$H$35,20%,IF(Q148=DATOS!$H$36,40%,IF(OR(Q148=DATOS!$H$37,),60%,IF(OR(Q148=DATOS!$H$38,),80%,IF(OR(Q148=DATOS!$H$39),100%," "))))),"")</f>
        <v xml:space="preserve"> </v>
      </c>
      <c r="T148" s="263" t="str">
        <f>IFERROR(DATOS!D200,"")</f>
        <v/>
      </c>
      <c r="U148" s="174" t="s">
        <v>88</v>
      </c>
      <c r="V148" s="175"/>
      <c r="W148" s="176" t="s">
        <v>186</v>
      </c>
      <c r="X148" s="177">
        <f>IFERROR(VLOOKUP(W148,DATOS!$E$13:$F$28,2,0),"")</f>
        <v>0</v>
      </c>
      <c r="Y148" s="178" t="str">
        <f>IFERROR(VLOOKUP(W148,DATOS!$E$14:$G$16,3,0),"")</f>
        <v/>
      </c>
      <c r="Z148" s="176" t="s">
        <v>187</v>
      </c>
      <c r="AA148" s="179">
        <f>IFERROR(VLOOKUP(Z148,DATOS!$E$13:$F$28,2,0),"")</f>
        <v>0</v>
      </c>
      <c r="AB148" s="180" t="s">
        <v>186</v>
      </c>
      <c r="AC148" s="181"/>
      <c r="AD148" s="182" t="s">
        <v>186</v>
      </c>
      <c r="AE148" s="183"/>
      <c r="AF148" s="182" t="s">
        <v>186</v>
      </c>
      <c r="AG148" s="183"/>
      <c r="AH148" s="182" t="s">
        <v>186</v>
      </c>
      <c r="AI148" s="113">
        <f t="shared" si="36"/>
        <v>0</v>
      </c>
      <c r="AJ148" s="265" t="str">
        <f>IFERROR(VLOOKUP(AL148,DATOS!$B$34:$C$38,2,TRUE),"")</f>
        <v/>
      </c>
      <c r="AK148" s="46" t="str">
        <f>IFERROR(IF(Y148=DATOS!$G$16,DATOS!$C$28,P148-(P148*AI148)),"")</f>
        <v/>
      </c>
      <c r="AL148" s="267">
        <f>IFERROR(MIN(AK148:AK150),"")</f>
        <v>0</v>
      </c>
      <c r="AM148" s="265" t="str">
        <f>IFERROR(VLOOKUP(AO148,DATOS!$E$34:$F$38,2,TRUE),"")</f>
        <v/>
      </c>
      <c r="AN148" s="46" t="str">
        <f>IFERROR(IF(Y148=DATOS!$G$15,DATOS!$C$28,S148-(S148*AI148)),"")</f>
        <v/>
      </c>
      <c r="AO148" s="267">
        <f>IFERROR(IF(AND(AN148=DATOS!$C$28,AN149=DATOS!$C$28,AN150=DATOS!$C$28),S148,MIN(AN148:AN150)),"")</f>
        <v>0</v>
      </c>
      <c r="AP148" s="269" t="str">
        <f>IFERROR(DATOS!X200,"")</f>
        <v/>
      </c>
      <c r="AQ148" s="271" t="str">
        <f>IFERROR(IF(AP148=" "," ",IF(OR(AP148="Bajo",AP148="Moderado"),"Aceptar","Reducir (compartir o mitigar)")),"")</f>
        <v>Reducir (compartir o mitigar)</v>
      </c>
      <c r="AR148" s="233"/>
      <c r="AS148" s="233"/>
      <c r="AT148" s="233"/>
      <c r="AU148" s="233"/>
      <c r="AV148" s="236" t="s">
        <v>290</v>
      </c>
      <c r="AW148" s="239"/>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row>
    <row r="149" spans="1:78" s="184" customFormat="1" ht="120" hidden="1" customHeight="1" x14ac:dyDescent="0.25">
      <c r="A149" s="173"/>
      <c r="B149" s="173"/>
      <c r="C149" s="173"/>
      <c r="D149" s="173"/>
      <c r="E149" s="273"/>
      <c r="F149" s="247"/>
      <c r="G149" s="249"/>
      <c r="H149" s="249"/>
      <c r="I149" s="247"/>
      <c r="J149" s="249"/>
      <c r="K149" s="249"/>
      <c r="L149" s="253"/>
      <c r="M149" s="247"/>
      <c r="N149" s="256"/>
      <c r="O149" s="258"/>
      <c r="P149" s="260"/>
      <c r="Q149" s="260"/>
      <c r="R149" s="262"/>
      <c r="S149" s="260"/>
      <c r="T149" s="264"/>
      <c r="U149" s="174" t="s">
        <v>89</v>
      </c>
      <c r="V149" s="175"/>
      <c r="W149" s="176" t="s">
        <v>186</v>
      </c>
      <c r="X149" s="177">
        <f>IFERROR(VLOOKUP(W149,DATOS!$E$13:$F$28,2,0),"")</f>
        <v>0</v>
      </c>
      <c r="Y149" s="178" t="str">
        <f>IFERROR(VLOOKUP(W149,DATOS!$E$14:$G$16,3,0),"")</f>
        <v/>
      </c>
      <c r="Z149" s="176" t="s">
        <v>187</v>
      </c>
      <c r="AA149" s="179">
        <f>IFERROR(VLOOKUP(Z149,DATOS!$E$13:$F$28,2,0),"")</f>
        <v>0</v>
      </c>
      <c r="AB149" s="180" t="s">
        <v>186</v>
      </c>
      <c r="AC149" s="181"/>
      <c r="AD149" s="182" t="s">
        <v>186</v>
      </c>
      <c r="AE149" s="183"/>
      <c r="AF149" s="182" t="s">
        <v>186</v>
      </c>
      <c r="AG149" s="183"/>
      <c r="AH149" s="182" t="s">
        <v>186</v>
      </c>
      <c r="AI149" s="113">
        <f t="shared" si="36"/>
        <v>0</v>
      </c>
      <c r="AJ149" s="266"/>
      <c r="AK149" s="46" t="str">
        <f>IFERROR(IF(Y149=DATOS!$G$16,DATOS!$C$28,IF(AK148=DATOS!$C$28,P148-(P148*AI149),AK148-(AK148*AI149))),"")</f>
        <v/>
      </c>
      <c r="AL149" s="268"/>
      <c r="AM149" s="266"/>
      <c r="AN149" s="46" t="str">
        <f>IFERROR(IF(Y149=DATOS!$G$15,DATOS!$C$28,IF(AN148=DATOS!$C$28,S148-(S148*AI149),AN148-(AN148*AI149))),"")</f>
        <v/>
      </c>
      <c r="AO149" s="268"/>
      <c r="AP149" s="270"/>
      <c r="AQ149" s="272"/>
      <c r="AR149" s="234"/>
      <c r="AS149" s="234"/>
      <c r="AT149" s="234"/>
      <c r="AU149" s="234"/>
      <c r="AV149" s="237"/>
      <c r="AW149" s="239"/>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row>
    <row r="150" spans="1:78" s="184" customFormat="1" ht="120" hidden="1" customHeight="1" x14ac:dyDescent="0.25">
      <c r="A150" s="173"/>
      <c r="B150" s="173"/>
      <c r="C150" s="173"/>
      <c r="D150" s="173"/>
      <c r="E150" s="273"/>
      <c r="F150" s="247"/>
      <c r="G150" s="250"/>
      <c r="H150" s="249"/>
      <c r="I150" s="251"/>
      <c r="J150" s="249"/>
      <c r="K150" s="249"/>
      <c r="L150" s="254"/>
      <c r="M150" s="251"/>
      <c r="N150" s="256"/>
      <c r="O150" s="258"/>
      <c r="P150" s="260"/>
      <c r="Q150" s="260"/>
      <c r="R150" s="262"/>
      <c r="S150" s="260"/>
      <c r="T150" s="264"/>
      <c r="U150" s="174" t="s">
        <v>90</v>
      </c>
      <c r="V150" s="175"/>
      <c r="W150" s="176" t="s">
        <v>186</v>
      </c>
      <c r="X150" s="177">
        <f>IFERROR(VLOOKUP(W150,DATOS!$E$13:$F$28,2,0),"")</f>
        <v>0</v>
      </c>
      <c r="Y150" s="178" t="str">
        <f>IFERROR(VLOOKUP(W150,DATOS!$E$14:$G$16,3,0),"")</f>
        <v/>
      </c>
      <c r="Z150" s="176" t="s">
        <v>187</v>
      </c>
      <c r="AA150" s="179">
        <f>IFERROR(VLOOKUP(Z150,DATOS!$E$13:$F$28,2,0),"")</f>
        <v>0</v>
      </c>
      <c r="AB150" s="180" t="s">
        <v>186</v>
      </c>
      <c r="AC150" s="181"/>
      <c r="AD150" s="182" t="s">
        <v>186</v>
      </c>
      <c r="AE150" s="183"/>
      <c r="AF150" s="182" t="s">
        <v>186</v>
      </c>
      <c r="AG150" s="183"/>
      <c r="AH150" s="182" t="s">
        <v>186</v>
      </c>
      <c r="AI150" s="113">
        <f t="shared" si="36"/>
        <v>0</v>
      </c>
      <c r="AJ150" s="266"/>
      <c r="AK150" s="46" t="str">
        <f>IFERROR(IF(AI150=0,DATOS!$C$28,IFERROR(IF(Y150=DATOS!$G$16,DATOS!$C$28,IF(AK149=DATOS!$C$28,AK148-(AK148*AI150),IF(AK148=DATOS!$C$28,AK149-(AK149*AI150),IF(AND(AK149=DATOS!$C$28,AK148=DATOS!$C$28),P148-(P148*AI150),AK149-(AK149*AI150))))),"")),"")</f>
        <v>NA</v>
      </c>
      <c r="AL150" s="268"/>
      <c r="AM150" s="266"/>
      <c r="AN150" s="46" t="str">
        <f>IFERROR(IF(Y150=DATOS!$G$15,DATOS!$C$28,IF(AND(AN149=DATOS!$C$28,AN148=DATOS!$C$28),S148-(S148*AI150),IF(AN148=DATOS!$C$28,AN149-(AN149*AI150),IF(AN149=DATOS!$C$28,AN148-(AN148*AI150),(AN149-(AN149*AI150)))))),"")</f>
        <v/>
      </c>
      <c r="AO150" s="268"/>
      <c r="AP150" s="270"/>
      <c r="AQ150" s="272"/>
      <c r="AR150" s="235"/>
      <c r="AS150" s="235"/>
      <c r="AT150" s="235"/>
      <c r="AU150" s="235"/>
      <c r="AV150" s="238"/>
      <c r="AW150" s="239"/>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row>
    <row r="151" spans="1:78" s="184" customFormat="1" ht="120" hidden="1" customHeight="1" x14ac:dyDescent="0.25">
      <c r="A151" s="173"/>
      <c r="B151" s="173"/>
      <c r="C151" s="173"/>
      <c r="D151" s="173"/>
      <c r="E151" s="273">
        <v>47</v>
      </c>
      <c r="F151" s="246" t="s">
        <v>184</v>
      </c>
      <c r="G151" s="248"/>
      <c r="H151" s="248"/>
      <c r="I151" s="246"/>
      <c r="J151" s="248"/>
      <c r="K151" s="248"/>
      <c r="L151" s="252" t="str">
        <f t="shared" ref="L151" si="52">IF(I151="", "", CONCATENATE("Posibilidad de ", LOWER(I151)," por ", LOWER(J151)," debido a ", LOWER(K151)))</f>
        <v/>
      </c>
      <c r="M151" s="246" t="s">
        <v>183</v>
      </c>
      <c r="N151" s="255" t="s">
        <v>182</v>
      </c>
      <c r="O151" s="257" t="str">
        <f>IFERROR(VLOOKUP(P151,DATOS!$I$24:$J$31,2),"")</f>
        <v/>
      </c>
      <c r="P151" s="259" t="str">
        <f>IFERROR(VLOOKUP(N151,DATOS!$H$24:$I$31,2,0),"")</f>
        <v/>
      </c>
      <c r="Q151" s="259" t="s">
        <v>185</v>
      </c>
      <c r="R151" s="261" t="str">
        <f>IFERROR(VLOOKUP(S151,DATOS!$I$35:$J$39,2),"")</f>
        <v/>
      </c>
      <c r="S151" s="259" t="str">
        <f>IFERROR(IF(Q151=DATOS!$H$35,20%,IF(Q151=DATOS!$H$36,40%,IF(OR(Q151=DATOS!$H$37,),60%,IF(OR(Q151=DATOS!$H$38,),80%,IF(OR(Q151=DATOS!$H$39),100%," "))))),"")</f>
        <v xml:space="preserve"> </v>
      </c>
      <c r="T151" s="263" t="str">
        <f>IFERROR(DATOS!D203,"")</f>
        <v/>
      </c>
      <c r="U151" s="174" t="s">
        <v>88</v>
      </c>
      <c r="V151" s="175"/>
      <c r="W151" s="176" t="s">
        <v>186</v>
      </c>
      <c r="X151" s="177">
        <f>IFERROR(VLOOKUP(W151,DATOS!$E$13:$F$28,2,0),"")</f>
        <v>0</v>
      </c>
      <c r="Y151" s="178" t="str">
        <f>IFERROR(VLOOKUP(W151,DATOS!$E$14:$G$16,3,0),"")</f>
        <v/>
      </c>
      <c r="Z151" s="176" t="s">
        <v>187</v>
      </c>
      <c r="AA151" s="179">
        <f>IFERROR(VLOOKUP(Z151,DATOS!$E$13:$F$28,2,0),"")</f>
        <v>0</v>
      </c>
      <c r="AB151" s="180" t="s">
        <v>186</v>
      </c>
      <c r="AC151" s="181"/>
      <c r="AD151" s="182" t="s">
        <v>186</v>
      </c>
      <c r="AE151" s="183"/>
      <c r="AF151" s="182" t="s">
        <v>186</v>
      </c>
      <c r="AG151" s="183"/>
      <c r="AH151" s="182" t="s">
        <v>186</v>
      </c>
      <c r="AI151" s="113">
        <f t="shared" si="36"/>
        <v>0</v>
      </c>
      <c r="AJ151" s="265" t="str">
        <f>IFERROR(VLOOKUP(AL151,DATOS!$B$34:$C$38,2,TRUE),"")</f>
        <v/>
      </c>
      <c r="AK151" s="46" t="str">
        <f>IFERROR(IF(Y151=DATOS!$G$16,DATOS!$C$28,P151-(P151*AI151)),"")</f>
        <v/>
      </c>
      <c r="AL151" s="267">
        <f>IFERROR(MIN(AK151:AK153),"")</f>
        <v>0</v>
      </c>
      <c r="AM151" s="265" t="str">
        <f>IFERROR(VLOOKUP(AO151,DATOS!$E$34:$F$38,2,TRUE),"")</f>
        <v/>
      </c>
      <c r="AN151" s="46" t="str">
        <f>IFERROR(IF(Y151=DATOS!$G$15,DATOS!$C$28,S151-(S151*AI151)),"")</f>
        <v/>
      </c>
      <c r="AO151" s="267">
        <f>IFERROR(IF(AND(AN151=DATOS!$C$28,AN152=DATOS!$C$28,AN153=DATOS!$C$28),S151,MIN(AN151:AN153)),"")</f>
        <v>0</v>
      </c>
      <c r="AP151" s="269" t="str">
        <f>IFERROR(DATOS!X203,"")</f>
        <v/>
      </c>
      <c r="AQ151" s="271" t="str">
        <f>IFERROR(IF(AP151=" "," ",IF(OR(AP151="Bajo",AP151="Moderado"),"Aceptar","Reducir (compartir o mitigar)")),"")</f>
        <v>Reducir (compartir o mitigar)</v>
      </c>
      <c r="AR151" s="233"/>
      <c r="AS151" s="233"/>
      <c r="AT151" s="233"/>
      <c r="AU151" s="233"/>
      <c r="AV151" s="236" t="s">
        <v>290</v>
      </c>
      <c r="AW151" s="239"/>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row>
    <row r="152" spans="1:78" s="184" customFormat="1" ht="120" hidden="1" customHeight="1" x14ac:dyDescent="0.25">
      <c r="A152" s="173"/>
      <c r="B152" s="173"/>
      <c r="C152" s="173"/>
      <c r="D152" s="173"/>
      <c r="E152" s="273"/>
      <c r="F152" s="247"/>
      <c r="G152" s="249"/>
      <c r="H152" s="249"/>
      <c r="I152" s="247"/>
      <c r="J152" s="249"/>
      <c r="K152" s="249"/>
      <c r="L152" s="253"/>
      <c r="M152" s="247"/>
      <c r="N152" s="256"/>
      <c r="O152" s="258"/>
      <c r="P152" s="260"/>
      <c r="Q152" s="260"/>
      <c r="R152" s="262"/>
      <c r="S152" s="260"/>
      <c r="T152" s="264"/>
      <c r="U152" s="174" t="s">
        <v>89</v>
      </c>
      <c r="V152" s="175"/>
      <c r="W152" s="176" t="s">
        <v>186</v>
      </c>
      <c r="X152" s="177">
        <f>IFERROR(VLOOKUP(W152,DATOS!$E$13:$F$28,2,0),"")</f>
        <v>0</v>
      </c>
      <c r="Y152" s="178" t="str">
        <f>IFERROR(VLOOKUP(W152,DATOS!$E$14:$G$16,3,0),"")</f>
        <v/>
      </c>
      <c r="Z152" s="176" t="s">
        <v>187</v>
      </c>
      <c r="AA152" s="179">
        <f>IFERROR(VLOOKUP(Z152,DATOS!$E$13:$F$28,2,0),"")</f>
        <v>0</v>
      </c>
      <c r="AB152" s="180" t="s">
        <v>186</v>
      </c>
      <c r="AC152" s="181"/>
      <c r="AD152" s="182" t="s">
        <v>186</v>
      </c>
      <c r="AE152" s="183"/>
      <c r="AF152" s="182" t="s">
        <v>186</v>
      </c>
      <c r="AG152" s="183"/>
      <c r="AH152" s="182" t="s">
        <v>186</v>
      </c>
      <c r="AI152" s="113">
        <f t="shared" si="36"/>
        <v>0</v>
      </c>
      <c r="AJ152" s="266"/>
      <c r="AK152" s="46" t="str">
        <f>IFERROR(IF(Y152=DATOS!$G$16,DATOS!$C$28,IF(AK151=DATOS!$C$28,P151-(P151*AI152),AK151-(AK151*AI152))),"")</f>
        <v/>
      </c>
      <c r="AL152" s="268"/>
      <c r="AM152" s="266"/>
      <c r="AN152" s="46" t="str">
        <f>IFERROR(IF(Y152=DATOS!$G$15,DATOS!$C$28,IF(AN151=DATOS!$C$28,S151-(S151*AI152),AN151-(AN151*AI152))),"")</f>
        <v/>
      </c>
      <c r="AO152" s="268"/>
      <c r="AP152" s="270"/>
      <c r="AQ152" s="272"/>
      <c r="AR152" s="234"/>
      <c r="AS152" s="234"/>
      <c r="AT152" s="234"/>
      <c r="AU152" s="234"/>
      <c r="AV152" s="237"/>
      <c r="AW152" s="239"/>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row>
    <row r="153" spans="1:78" s="184" customFormat="1" ht="120" hidden="1" customHeight="1" x14ac:dyDescent="0.25">
      <c r="A153" s="173"/>
      <c r="B153" s="173"/>
      <c r="C153" s="173"/>
      <c r="D153" s="173"/>
      <c r="E153" s="273"/>
      <c r="F153" s="247"/>
      <c r="G153" s="250"/>
      <c r="H153" s="249"/>
      <c r="I153" s="251"/>
      <c r="J153" s="249"/>
      <c r="K153" s="249"/>
      <c r="L153" s="254"/>
      <c r="M153" s="251"/>
      <c r="N153" s="256"/>
      <c r="O153" s="258"/>
      <c r="P153" s="260"/>
      <c r="Q153" s="260"/>
      <c r="R153" s="262"/>
      <c r="S153" s="260"/>
      <c r="T153" s="264"/>
      <c r="U153" s="174" t="s">
        <v>90</v>
      </c>
      <c r="V153" s="175"/>
      <c r="W153" s="176" t="s">
        <v>186</v>
      </c>
      <c r="X153" s="177">
        <f>IFERROR(VLOOKUP(W153,DATOS!$E$13:$F$28,2,0),"")</f>
        <v>0</v>
      </c>
      <c r="Y153" s="178" t="str">
        <f>IFERROR(VLOOKUP(W153,DATOS!$E$14:$G$16,3,0),"")</f>
        <v/>
      </c>
      <c r="Z153" s="176" t="s">
        <v>187</v>
      </c>
      <c r="AA153" s="179">
        <f>IFERROR(VLOOKUP(Z153,DATOS!$E$13:$F$28,2,0),"")</f>
        <v>0</v>
      </c>
      <c r="AB153" s="180" t="s">
        <v>186</v>
      </c>
      <c r="AC153" s="181"/>
      <c r="AD153" s="182" t="s">
        <v>186</v>
      </c>
      <c r="AE153" s="183"/>
      <c r="AF153" s="182" t="s">
        <v>186</v>
      </c>
      <c r="AG153" s="183"/>
      <c r="AH153" s="182" t="s">
        <v>186</v>
      </c>
      <c r="AI153" s="113">
        <f t="shared" si="36"/>
        <v>0</v>
      </c>
      <c r="AJ153" s="266"/>
      <c r="AK153" s="46" t="str">
        <f>IFERROR(IF(AI153=0,DATOS!$C$28,IFERROR(IF(Y153=DATOS!$G$16,DATOS!$C$28,IF(AK152=DATOS!$C$28,AK151-(AK151*AI153),IF(AK151=DATOS!$C$28,AK152-(AK152*AI153),IF(AND(AK152=DATOS!$C$28,AK151=DATOS!$C$28),P151-(P151*AI153),AK152-(AK152*AI153))))),"")),"")</f>
        <v>NA</v>
      </c>
      <c r="AL153" s="268"/>
      <c r="AM153" s="266"/>
      <c r="AN153" s="46" t="str">
        <f>IFERROR(IF(Y153=DATOS!$G$15,DATOS!$C$28,IF(AND(AN152=DATOS!$C$28,AN151=DATOS!$C$28),S151-(S151*AI153),IF(AN151=DATOS!$C$28,AN152-(AN152*AI153),IF(AN152=DATOS!$C$28,AN151-(AN151*AI153),(AN152-(AN152*AI153)))))),"")</f>
        <v/>
      </c>
      <c r="AO153" s="268"/>
      <c r="AP153" s="270"/>
      <c r="AQ153" s="272"/>
      <c r="AR153" s="235"/>
      <c r="AS153" s="235"/>
      <c r="AT153" s="235"/>
      <c r="AU153" s="235"/>
      <c r="AV153" s="238"/>
      <c r="AW153" s="239"/>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row>
    <row r="154" spans="1:78" s="184" customFormat="1" ht="120" hidden="1" customHeight="1" x14ac:dyDescent="0.25">
      <c r="A154" s="173"/>
      <c r="B154" s="173"/>
      <c r="C154" s="173"/>
      <c r="D154" s="173"/>
      <c r="E154" s="273">
        <v>48</v>
      </c>
      <c r="F154" s="246" t="s">
        <v>184</v>
      </c>
      <c r="G154" s="248"/>
      <c r="H154" s="248"/>
      <c r="I154" s="246"/>
      <c r="J154" s="248"/>
      <c r="K154" s="248"/>
      <c r="L154" s="252" t="str">
        <f t="shared" ref="L154" si="53">IF(I154="", "", CONCATENATE("Posibilidad de ", LOWER(I154)," por ", LOWER(J154)," debido a ", LOWER(K154)))</f>
        <v/>
      </c>
      <c r="M154" s="246" t="s">
        <v>183</v>
      </c>
      <c r="N154" s="255" t="s">
        <v>182</v>
      </c>
      <c r="O154" s="257" t="str">
        <f>IFERROR(VLOOKUP(P154,DATOS!$I$24:$J$31,2),"")</f>
        <v/>
      </c>
      <c r="P154" s="259" t="str">
        <f>IFERROR(VLOOKUP(N154,DATOS!$H$24:$I$31,2,0),"")</f>
        <v/>
      </c>
      <c r="Q154" s="259" t="s">
        <v>185</v>
      </c>
      <c r="R154" s="261" t="str">
        <f>IFERROR(VLOOKUP(S154,DATOS!$I$35:$J$39,2),"")</f>
        <v/>
      </c>
      <c r="S154" s="259" t="str">
        <f>IFERROR(IF(Q154=DATOS!$H$35,20%,IF(Q154=DATOS!$H$36,40%,IF(OR(Q154=DATOS!$H$37,),60%,IF(OR(Q154=DATOS!$H$38,),80%,IF(OR(Q154=DATOS!$H$39),100%," "))))),"")</f>
        <v xml:space="preserve"> </v>
      </c>
      <c r="T154" s="263" t="str">
        <f>IFERROR(DATOS!D206,"")</f>
        <v/>
      </c>
      <c r="U154" s="174" t="s">
        <v>88</v>
      </c>
      <c r="V154" s="175"/>
      <c r="W154" s="176" t="s">
        <v>186</v>
      </c>
      <c r="X154" s="177">
        <f>IFERROR(VLOOKUP(W154,DATOS!$E$13:$F$28,2,0),"")</f>
        <v>0</v>
      </c>
      <c r="Y154" s="178" t="str">
        <f>IFERROR(VLOOKUP(W154,DATOS!$E$14:$G$16,3,0),"")</f>
        <v/>
      </c>
      <c r="Z154" s="176" t="s">
        <v>187</v>
      </c>
      <c r="AA154" s="179">
        <f>IFERROR(VLOOKUP(Z154,DATOS!$E$13:$F$28,2,0),"")</f>
        <v>0</v>
      </c>
      <c r="AB154" s="180" t="s">
        <v>186</v>
      </c>
      <c r="AC154" s="181"/>
      <c r="AD154" s="182" t="s">
        <v>186</v>
      </c>
      <c r="AE154" s="183"/>
      <c r="AF154" s="182" t="s">
        <v>186</v>
      </c>
      <c r="AG154" s="183"/>
      <c r="AH154" s="182" t="s">
        <v>186</v>
      </c>
      <c r="AI154" s="113">
        <f t="shared" si="36"/>
        <v>0</v>
      </c>
      <c r="AJ154" s="265" t="str">
        <f>IFERROR(VLOOKUP(AL154,DATOS!$B$34:$C$38,2,TRUE),"")</f>
        <v/>
      </c>
      <c r="AK154" s="46" t="str">
        <f>IFERROR(IF(Y154=DATOS!$G$16,DATOS!$C$28,P154-(P154*AI154)),"")</f>
        <v/>
      </c>
      <c r="AL154" s="267">
        <f>IFERROR(MIN(AK154:AK156),"")</f>
        <v>0</v>
      </c>
      <c r="AM154" s="265" t="str">
        <f>IFERROR(VLOOKUP(AO154,DATOS!$E$34:$F$38,2,TRUE),"")</f>
        <v/>
      </c>
      <c r="AN154" s="46" t="str">
        <f>IFERROR(IF(Y154=DATOS!$G$15,DATOS!$C$28,S154-(S154*AI154)),"")</f>
        <v/>
      </c>
      <c r="AO154" s="267">
        <f>IFERROR(IF(AND(AN154=DATOS!$C$28,AN155=DATOS!$C$28,AN156=DATOS!$C$28),S154,MIN(AN154:AN156)),"")</f>
        <v>0</v>
      </c>
      <c r="AP154" s="269" t="str">
        <f>IFERROR(DATOS!X206,"")</f>
        <v/>
      </c>
      <c r="AQ154" s="271" t="str">
        <f>IFERROR(IF(AP154=" "," ",IF(OR(AP154="Bajo",AP154="Moderado"),"Aceptar","Reducir (compartir o mitigar)")),"")</f>
        <v>Reducir (compartir o mitigar)</v>
      </c>
      <c r="AR154" s="233"/>
      <c r="AS154" s="233"/>
      <c r="AT154" s="233"/>
      <c r="AU154" s="233"/>
      <c r="AV154" s="236" t="s">
        <v>290</v>
      </c>
      <c r="AW154" s="239"/>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row>
    <row r="155" spans="1:78" s="184" customFormat="1" ht="120" hidden="1" customHeight="1" x14ac:dyDescent="0.25">
      <c r="A155" s="173"/>
      <c r="B155" s="173"/>
      <c r="C155" s="173"/>
      <c r="D155" s="173"/>
      <c r="E155" s="273"/>
      <c r="F155" s="247"/>
      <c r="G155" s="249"/>
      <c r="H155" s="249"/>
      <c r="I155" s="247"/>
      <c r="J155" s="249"/>
      <c r="K155" s="249"/>
      <c r="L155" s="253"/>
      <c r="M155" s="247"/>
      <c r="N155" s="256"/>
      <c r="O155" s="258"/>
      <c r="P155" s="260"/>
      <c r="Q155" s="260"/>
      <c r="R155" s="262"/>
      <c r="S155" s="260"/>
      <c r="T155" s="264"/>
      <c r="U155" s="174" t="s">
        <v>89</v>
      </c>
      <c r="V155" s="175"/>
      <c r="W155" s="176" t="s">
        <v>186</v>
      </c>
      <c r="X155" s="177">
        <f>IFERROR(VLOOKUP(W155,DATOS!$E$13:$F$28,2,0),"")</f>
        <v>0</v>
      </c>
      <c r="Y155" s="178" t="str">
        <f>IFERROR(VLOOKUP(W155,DATOS!$E$14:$G$16,3,0),"")</f>
        <v/>
      </c>
      <c r="Z155" s="176" t="s">
        <v>187</v>
      </c>
      <c r="AA155" s="179">
        <f>IFERROR(VLOOKUP(Z155,DATOS!$E$13:$F$28,2,0),"")</f>
        <v>0</v>
      </c>
      <c r="AB155" s="180" t="s">
        <v>186</v>
      </c>
      <c r="AC155" s="181"/>
      <c r="AD155" s="182" t="s">
        <v>186</v>
      </c>
      <c r="AE155" s="183"/>
      <c r="AF155" s="182" t="s">
        <v>186</v>
      </c>
      <c r="AG155" s="183"/>
      <c r="AH155" s="182" t="s">
        <v>186</v>
      </c>
      <c r="AI155" s="113">
        <f t="shared" si="36"/>
        <v>0</v>
      </c>
      <c r="AJ155" s="266"/>
      <c r="AK155" s="46" t="str">
        <f>IFERROR(IF(Y155=DATOS!$G$16,DATOS!$C$28,IF(AK154=DATOS!$C$28,P154-(P154*AI155),AK154-(AK154*AI155))),"")</f>
        <v/>
      </c>
      <c r="AL155" s="268"/>
      <c r="AM155" s="266"/>
      <c r="AN155" s="46" t="str">
        <f>IFERROR(IF(Y155=DATOS!$G$15,DATOS!$C$28,IF(AN154=DATOS!$C$28,S154-(S154*AI155),AN154-(AN154*AI155))),"")</f>
        <v/>
      </c>
      <c r="AO155" s="268"/>
      <c r="AP155" s="270"/>
      <c r="AQ155" s="272"/>
      <c r="AR155" s="234"/>
      <c r="AS155" s="234"/>
      <c r="AT155" s="234"/>
      <c r="AU155" s="234"/>
      <c r="AV155" s="237"/>
      <c r="AW155" s="239"/>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row>
    <row r="156" spans="1:78" s="184" customFormat="1" ht="120" hidden="1" customHeight="1" x14ac:dyDescent="0.25">
      <c r="A156" s="173"/>
      <c r="B156" s="173"/>
      <c r="C156" s="173"/>
      <c r="D156" s="173"/>
      <c r="E156" s="273"/>
      <c r="F156" s="247"/>
      <c r="G156" s="250"/>
      <c r="H156" s="249"/>
      <c r="I156" s="251"/>
      <c r="J156" s="249"/>
      <c r="K156" s="249"/>
      <c r="L156" s="254"/>
      <c r="M156" s="251"/>
      <c r="N156" s="256"/>
      <c r="O156" s="258"/>
      <c r="P156" s="260"/>
      <c r="Q156" s="260"/>
      <c r="R156" s="262"/>
      <c r="S156" s="260"/>
      <c r="T156" s="264"/>
      <c r="U156" s="174" t="s">
        <v>90</v>
      </c>
      <c r="V156" s="175"/>
      <c r="W156" s="176" t="s">
        <v>186</v>
      </c>
      <c r="X156" s="177">
        <f>IFERROR(VLOOKUP(W156,DATOS!$E$13:$F$28,2,0),"")</f>
        <v>0</v>
      </c>
      <c r="Y156" s="178" t="str">
        <f>IFERROR(VLOOKUP(W156,DATOS!$E$14:$G$16,3,0),"")</f>
        <v/>
      </c>
      <c r="Z156" s="176" t="s">
        <v>187</v>
      </c>
      <c r="AA156" s="179">
        <f>IFERROR(VLOOKUP(Z156,DATOS!$E$13:$F$28,2,0),"")</f>
        <v>0</v>
      </c>
      <c r="AB156" s="180" t="s">
        <v>186</v>
      </c>
      <c r="AC156" s="181"/>
      <c r="AD156" s="182" t="s">
        <v>186</v>
      </c>
      <c r="AE156" s="183"/>
      <c r="AF156" s="182" t="s">
        <v>186</v>
      </c>
      <c r="AG156" s="183"/>
      <c r="AH156" s="182" t="s">
        <v>186</v>
      </c>
      <c r="AI156" s="113">
        <f t="shared" si="36"/>
        <v>0</v>
      </c>
      <c r="AJ156" s="266"/>
      <c r="AK156" s="46" t="str">
        <f>IFERROR(IF(AI156=0,DATOS!$C$28,IFERROR(IF(Y156=DATOS!$G$16,DATOS!$C$28,IF(AK155=DATOS!$C$28,AK154-(AK154*AI156),IF(AK154=DATOS!$C$28,AK155-(AK155*AI156),IF(AND(AK155=DATOS!$C$28,AK154=DATOS!$C$28),P154-(P154*AI156),AK155-(AK155*AI156))))),"")),"")</f>
        <v>NA</v>
      </c>
      <c r="AL156" s="268"/>
      <c r="AM156" s="266"/>
      <c r="AN156" s="46" t="str">
        <f>IFERROR(IF(Y156=DATOS!$G$15,DATOS!$C$28,IF(AND(AN155=DATOS!$C$28,AN154=DATOS!$C$28),S154-(S154*AI156),IF(AN154=DATOS!$C$28,AN155-(AN155*AI156),IF(AN155=DATOS!$C$28,AN154-(AN154*AI156),(AN155-(AN155*AI156)))))),"")</f>
        <v/>
      </c>
      <c r="AO156" s="268"/>
      <c r="AP156" s="270"/>
      <c r="AQ156" s="272"/>
      <c r="AR156" s="235"/>
      <c r="AS156" s="235"/>
      <c r="AT156" s="235"/>
      <c r="AU156" s="235"/>
      <c r="AV156" s="238"/>
      <c r="AW156" s="239"/>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row>
    <row r="157" spans="1:78" s="184" customFormat="1" ht="120" hidden="1" customHeight="1" x14ac:dyDescent="0.25">
      <c r="A157" s="173"/>
      <c r="B157" s="173"/>
      <c r="C157" s="173"/>
      <c r="D157" s="173"/>
      <c r="E157" s="273">
        <v>49</v>
      </c>
      <c r="F157" s="246" t="s">
        <v>184</v>
      </c>
      <c r="G157" s="248"/>
      <c r="H157" s="248"/>
      <c r="I157" s="246"/>
      <c r="J157" s="248"/>
      <c r="K157" s="248"/>
      <c r="L157" s="252" t="str">
        <f t="shared" ref="L157" si="54">IF(I157="", "", CONCATENATE("Posibilidad de ", LOWER(I157)," por ", LOWER(J157)," debido a ", LOWER(K157)))</f>
        <v/>
      </c>
      <c r="M157" s="246" t="s">
        <v>183</v>
      </c>
      <c r="N157" s="255" t="s">
        <v>182</v>
      </c>
      <c r="O157" s="257" t="str">
        <f>IFERROR(VLOOKUP(P157,DATOS!$I$24:$J$31,2),"")</f>
        <v/>
      </c>
      <c r="P157" s="259" t="str">
        <f>IFERROR(VLOOKUP(N157,DATOS!$H$24:$I$31,2,0),"")</f>
        <v/>
      </c>
      <c r="Q157" s="259" t="s">
        <v>185</v>
      </c>
      <c r="R157" s="261" t="str">
        <f>IFERROR(VLOOKUP(S157,DATOS!$I$35:$J$39,2),"")</f>
        <v/>
      </c>
      <c r="S157" s="259" t="str">
        <f>IFERROR(IF(Q157=DATOS!$H$35,20%,IF(Q157=DATOS!$H$36,40%,IF(OR(Q157=DATOS!$H$37,),60%,IF(OR(Q157=DATOS!$H$38,),80%,IF(OR(Q157=DATOS!$H$39),100%," "))))),"")</f>
        <v xml:space="preserve"> </v>
      </c>
      <c r="T157" s="263" t="str">
        <f>IFERROR(DATOS!D209,"")</f>
        <v/>
      </c>
      <c r="U157" s="174" t="s">
        <v>88</v>
      </c>
      <c r="V157" s="175"/>
      <c r="W157" s="176" t="s">
        <v>186</v>
      </c>
      <c r="X157" s="177">
        <f>IFERROR(VLOOKUP(W157,DATOS!$E$13:$F$28,2,0),"")</f>
        <v>0</v>
      </c>
      <c r="Y157" s="178" t="str">
        <f>IFERROR(VLOOKUP(W157,DATOS!$E$14:$G$16,3,0),"")</f>
        <v/>
      </c>
      <c r="Z157" s="176" t="s">
        <v>187</v>
      </c>
      <c r="AA157" s="179">
        <f>IFERROR(VLOOKUP(Z157,DATOS!$E$13:$F$28,2,0),"")</f>
        <v>0</v>
      </c>
      <c r="AB157" s="180" t="s">
        <v>186</v>
      </c>
      <c r="AC157" s="181"/>
      <c r="AD157" s="182" t="s">
        <v>186</v>
      </c>
      <c r="AE157" s="183"/>
      <c r="AF157" s="182" t="s">
        <v>186</v>
      </c>
      <c r="AG157" s="183"/>
      <c r="AH157" s="182" t="s">
        <v>186</v>
      </c>
      <c r="AI157" s="113">
        <f t="shared" si="36"/>
        <v>0</v>
      </c>
      <c r="AJ157" s="265" t="str">
        <f>IFERROR(VLOOKUP(AL157,DATOS!$B$34:$C$38,2,TRUE),"")</f>
        <v/>
      </c>
      <c r="AK157" s="46" t="str">
        <f>IFERROR(IF(Y157=DATOS!$G$16,DATOS!$C$28,P157-(P157*AI157)),"")</f>
        <v/>
      </c>
      <c r="AL157" s="267">
        <f>IFERROR(MIN(AK157:AK159),"")</f>
        <v>0</v>
      </c>
      <c r="AM157" s="265" t="str">
        <f>IFERROR(VLOOKUP(AO157,DATOS!$E$34:$F$38,2,TRUE),"")</f>
        <v/>
      </c>
      <c r="AN157" s="46" t="str">
        <f>IFERROR(IF(Y157=DATOS!$G$15,DATOS!$C$28,S157-(S157*AI157)),"")</f>
        <v/>
      </c>
      <c r="AO157" s="267">
        <f>IFERROR(IF(AND(AN157=DATOS!$C$28,AN158=DATOS!$C$28,AN159=DATOS!$C$28),S157,MIN(AN157:AN159)),"")</f>
        <v>0</v>
      </c>
      <c r="AP157" s="269" t="str">
        <f>IFERROR(DATOS!X209,"")</f>
        <v/>
      </c>
      <c r="AQ157" s="271" t="str">
        <f>IFERROR(IF(AP157=" "," ",IF(OR(AP157="Bajo",AP157="Moderado"),"Aceptar","Reducir (compartir o mitigar)")),"")</f>
        <v>Reducir (compartir o mitigar)</v>
      </c>
      <c r="AR157" s="233"/>
      <c r="AS157" s="233"/>
      <c r="AT157" s="233"/>
      <c r="AU157" s="233"/>
      <c r="AV157" s="236" t="s">
        <v>290</v>
      </c>
      <c r="AW157" s="239"/>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row>
    <row r="158" spans="1:78" s="184" customFormat="1" ht="120" hidden="1" customHeight="1" x14ac:dyDescent="0.25">
      <c r="A158" s="173"/>
      <c r="B158" s="173"/>
      <c r="C158" s="173"/>
      <c r="D158" s="173"/>
      <c r="E158" s="273"/>
      <c r="F158" s="247"/>
      <c r="G158" s="249"/>
      <c r="H158" s="249"/>
      <c r="I158" s="247"/>
      <c r="J158" s="249"/>
      <c r="K158" s="249"/>
      <c r="L158" s="253"/>
      <c r="M158" s="247"/>
      <c r="N158" s="256"/>
      <c r="O158" s="258"/>
      <c r="P158" s="260"/>
      <c r="Q158" s="260"/>
      <c r="R158" s="262"/>
      <c r="S158" s="260"/>
      <c r="T158" s="264"/>
      <c r="U158" s="174" t="s">
        <v>89</v>
      </c>
      <c r="V158" s="175"/>
      <c r="W158" s="176" t="s">
        <v>186</v>
      </c>
      <c r="X158" s="177">
        <f>IFERROR(VLOOKUP(W158,DATOS!$E$13:$F$28,2,0),"")</f>
        <v>0</v>
      </c>
      <c r="Y158" s="178" t="str">
        <f>IFERROR(VLOOKUP(W158,DATOS!$E$14:$G$16,3,0),"")</f>
        <v/>
      </c>
      <c r="Z158" s="176" t="s">
        <v>187</v>
      </c>
      <c r="AA158" s="179">
        <f>IFERROR(VLOOKUP(Z158,DATOS!$E$13:$F$28,2,0),"")</f>
        <v>0</v>
      </c>
      <c r="AB158" s="180" t="s">
        <v>186</v>
      </c>
      <c r="AC158" s="181"/>
      <c r="AD158" s="182" t="s">
        <v>186</v>
      </c>
      <c r="AE158" s="183"/>
      <c r="AF158" s="182" t="s">
        <v>186</v>
      </c>
      <c r="AG158" s="183"/>
      <c r="AH158" s="182" t="s">
        <v>186</v>
      </c>
      <c r="AI158" s="113">
        <f t="shared" si="36"/>
        <v>0</v>
      </c>
      <c r="AJ158" s="266"/>
      <c r="AK158" s="46" t="str">
        <f>IFERROR(IF(Y158=DATOS!$G$16,DATOS!$C$28,IF(AK157=DATOS!$C$28,P157-(P157*AI158),AK157-(AK157*AI158))),"")</f>
        <v/>
      </c>
      <c r="AL158" s="268"/>
      <c r="AM158" s="266"/>
      <c r="AN158" s="46" t="str">
        <f>IFERROR(IF(Y158=DATOS!$G$15,DATOS!$C$28,IF(AN157=DATOS!$C$28,S157-(S157*AI158),AN157-(AN157*AI158))),"")</f>
        <v/>
      </c>
      <c r="AO158" s="268"/>
      <c r="AP158" s="270"/>
      <c r="AQ158" s="272"/>
      <c r="AR158" s="234"/>
      <c r="AS158" s="234"/>
      <c r="AT158" s="234"/>
      <c r="AU158" s="234"/>
      <c r="AV158" s="237"/>
      <c r="AW158" s="239"/>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row>
    <row r="159" spans="1:78" s="184" customFormat="1" ht="120" hidden="1" customHeight="1" x14ac:dyDescent="0.25">
      <c r="A159" s="173"/>
      <c r="B159" s="173"/>
      <c r="C159" s="173"/>
      <c r="D159" s="173"/>
      <c r="E159" s="273"/>
      <c r="F159" s="247"/>
      <c r="G159" s="250"/>
      <c r="H159" s="249"/>
      <c r="I159" s="251"/>
      <c r="J159" s="249"/>
      <c r="K159" s="249"/>
      <c r="L159" s="254"/>
      <c r="M159" s="251"/>
      <c r="N159" s="256"/>
      <c r="O159" s="258"/>
      <c r="P159" s="260"/>
      <c r="Q159" s="260"/>
      <c r="R159" s="262"/>
      <c r="S159" s="260"/>
      <c r="T159" s="264"/>
      <c r="U159" s="174" t="s">
        <v>90</v>
      </c>
      <c r="V159" s="175"/>
      <c r="W159" s="176" t="s">
        <v>186</v>
      </c>
      <c r="X159" s="177">
        <f>IFERROR(VLOOKUP(W159,DATOS!$E$13:$F$28,2,0),"")</f>
        <v>0</v>
      </c>
      <c r="Y159" s="178" t="str">
        <f>IFERROR(VLOOKUP(W159,DATOS!$E$14:$G$16,3,0),"")</f>
        <v/>
      </c>
      <c r="Z159" s="176" t="s">
        <v>187</v>
      </c>
      <c r="AA159" s="179">
        <f>IFERROR(VLOOKUP(Z159,DATOS!$E$13:$F$28,2,0),"")</f>
        <v>0</v>
      </c>
      <c r="AB159" s="180" t="s">
        <v>186</v>
      </c>
      <c r="AC159" s="181"/>
      <c r="AD159" s="182" t="s">
        <v>186</v>
      </c>
      <c r="AE159" s="183"/>
      <c r="AF159" s="182" t="s">
        <v>186</v>
      </c>
      <c r="AG159" s="183"/>
      <c r="AH159" s="182" t="s">
        <v>186</v>
      </c>
      <c r="AI159" s="113">
        <f t="shared" si="36"/>
        <v>0</v>
      </c>
      <c r="AJ159" s="266"/>
      <c r="AK159" s="46" t="str">
        <f>IFERROR(IF(AI159=0,DATOS!$C$28,IFERROR(IF(Y159=DATOS!$G$16,DATOS!$C$28,IF(AK158=DATOS!$C$28,AK157-(AK157*AI159),IF(AK157=DATOS!$C$28,AK158-(AK158*AI159),IF(AND(AK158=DATOS!$C$28,AK157=DATOS!$C$28),P157-(P157*AI159),AK158-(AK158*AI159))))),"")),"")</f>
        <v>NA</v>
      </c>
      <c r="AL159" s="268"/>
      <c r="AM159" s="266"/>
      <c r="AN159" s="46" t="str">
        <f>IFERROR(IF(Y159=DATOS!$G$15,DATOS!$C$28,IF(AND(AN158=DATOS!$C$28,AN157=DATOS!$C$28),S157-(S157*AI159),IF(AN157=DATOS!$C$28,AN158-(AN158*AI159),IF(AN158=DATOS!$C$28,AN157-(AN157*AI159),(AN158-(AN158*AI159)))))),"")</f>
        <v/>
      </c>
      <c r="AO159" s="268"/>
      <c r="AP159" s="270"/>
      <c r="AQ159" s="272"/>
      <c r="AR159" s="235"/>
      <c r="AS159" s="235"/>
      <c r="AT159" s="235"/>
      <c r="AU159" s="235"/>
      <c r="AV159" s="238"/>
      <c r="AW159" s="239"/>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row>
    <row r="160" spans="1:78" s="184" customFormat="1" ht="120" hidden="1" customHeight="1" x14ac:dyDescent="0.25">
      <c r="A160" s="173"/>
      <c r="B160" s="173"/>
      <c r="C160" s="173"/>
      <c r="D160" s="173"/>
      <c r="E160" s="273">
        <v>50</v>
      </c>
      <c r="F160" s="246" t="s">
        <v>184</v>
      </c>
      <c r="G160" s="248"/>
      <c r="H160" s="248"/>
      <c r="I160" s="246"/>
      <c r="J160" s="248"/>
      <c r="K160" s="248"/>
      <c r="L160" s="252" t="str">
        <f t="shared" ref="L160" si="55">IF(I160="", "", CONCATENATE("Posibilidad de ", LOWER(I160)," por ", LOWER(J160)," debido a ", LOWER(K160)))</f>
        <v/>
      </c>
      <c r="M160" s="246" t="s">
        <v>183</v>
      </c>
      <c r="N160" s="255" t="s">
        <v>182</v>
      </c>
      <c r="O160" s="257" t="str">
        <f>IFERROR(VLOOKUP(P160,DATOS!$I$24:$J$31,2),"")</f>
        <v/>
      </c>
      <c r="P160" s="259" t="str">
        <f>IFERROR(VLOOKUP(N160,DATOS!$H$24:$I$31,2,0),"")</f>
        <v/>
      </c>
      <c r="Q160" s="259" t="s">
        <v>185</v>
      </c>
      <c r="R160" s="261" t="str">
        <f>IFERROR(VLOOKUP(S160,DATOS!$I$35:$J$39,2),"")</f>
        <v/>
      </c>
      <c r="S160" s="259" t="str">
        <f>IFERROR(IF(Q160=DATOS!$H$35,20%,IF(Q160=DATOS!$H$36,40%,IF(OR(Q160=DATOS!$H$37,),60%,IF(OR(Q160=DATOS!$H$38,),80%,IF(OR(Q160=DATOS!$H$39),100%," "))))),"")</f>
        <v xml:space="preserve"> </v>
      </c>
      <c r="T160" s="263" t="str">
        <f>IFERROR(DATOS!D152,"")</f>
        <v/>
      </c>
      <c r="U160" s="174" t="s">
        <v>88</v>
      </c>
      <c r="V160" s="175"/>
      <c r="W160" s="176" t="s">
        <v>186</v>
      </c>
      <c r="X160" s="177">
        <f>IFERROR(VLOOKUP(W160,DATOS!$E$13:$F$28,2,0),"")</f>
        <v>0</v>
      </c>
      <c r="Y160" s="178" t="str">
        <f>IFERROR(VLOOKUP(W160,DATOS!$E$14:$G$16,3,0),"")</f>
        <v/>
      </c>
      <c r="Z160" s="176" t="s">
        <v>187</v>
      </c>
      <c r="AA160" s="179">
        <f>IFERROR(VLOOKUP(Z160,DATOS!$E$13:$F$28,2,0),"")</f>
        <v>0</v>
      </c>
      <c r="AB160" s="180" t="s">
        <v>186</v>
      </c>
      <c r="AC160" s="181"/>
      <c r="AD160" s="182" t="s">
        <v>186</v>
      </c>
      <c r="AE160" s="183"/>
      <c r="AF160" s="182" t="s">
        <v>186</v>
      </c>
      <c r="AG160" s="183"/>
      <c r="AH160" s="182" t="s">
        <v>186</v>
      </c>
      <c r="AI160" s="113">
        <f t="shared" ref="AI160:AI162" si="56">SUM(X160,AA160)</f>
        <v>0</v>
      </c>
      <c r="AJ160" s="265" t="str">
        <f>IFERROR(VLOOKUP(AL160,DATOS!$B$34:$C$38,2,TRUE),"")</f>
        <v/>
      </c>
      <c r="AK160" s="46" t="str">
        <f>IFERROR(IF(Y160=DATOS!$G$16,DATOS!$C$28,P160-(P160*AI160)),"")</f>
        <v/>
      </c>
      <c r="AL160" s="267">
        <f>IFERROR(MIN(AK160:AK162),"")</f>
        <v>0</v>
      </c>
      <c r="AM160" s="265" t="str">
        <f>IFERROR(VLOOKUP(AO160,DATOS!$E$34:$F$38,2,TRUE),"")</f>
        <v/>
      </c>
      <c r="AN160" s="46" t="str">
        <f>IFERROR(IF(Y160=DATOS!$G$15,DATOS!$C$28,S160-(S160*AI160)),"")</f>
        <v/>
      </c>
      <c r="AO160" s="267">
        <f>IFERROR(IF(AND(AN160=DATOS!$C$28,AN161=DATOS!$C$28,AN162=DATOS!$C$28),S160,MIN(AN160:AN162)),"")</f>
        <v>0</v>
      </c>
      <c r="AP160" s="269" t="str">
        <f>IFERROR(DATOS!X152,"")</f>
        <v/>
      </c>
      <c r="AQ160" s="271" t="str">
        <f>IFERROR(IF(AP160=" "," ",IF(OR(AP160="Bajo",AP160="Moderado"),"Aceptar","Reducir (compartir o mitigar)")),"")</f>
        <v>Reducir (compartir o mitigar)</v>
      </c>
      <c r="AR160" s="233"/>
      <c r="AS160" s="233"/>
      <c r="AT160" s="233"/>
      <c r="AU160" s="233"/>
      <c r="AV160" s="236" t="s">
        <v>290</v>
      </c>
      <c r="AW160" s="239"/>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row>
    <row r="161" spans="1:78" s="184" customFormat="1" ht="120" hidden="1" customHeight="1" x14ac:dyDescent="0.25">
      <c r="A161" s="173"/>
      <c r="B161" s="173"/>
      <c r="C161" s="173"/>
      <c r="D161" s="173"/>
      <c r="E161" s="273"/>
      <c r="F161" s="247"/>
      <c r="G161" s="249"/>
      <c r="H161" s="249"/>
      <c r="I161" s="247"/>
      <c r="J161" s="249"/>
      <c r="K161" s="249"/>
      <c r="L161" s="253"/>
      <c r="M161" s="247"/>
      <c r="N161" s="256"/>
      <c r="O161" s="258"/>
      <c r="P161" s="260"/>
      <c r="Q161" s="260"/>
      <c r="R161" s="262"/>
      <c r="S161" s="260"/>
      <c r="T161" s="264"/>
      <c r="U161" s="174" t="s">
        <v>89</v>
      </c>
      <c r="V161" s="175"/>
      <c r="W161" s="176" t="s">
        <v>186</v>
      </c>
      <c r="X161" s="177">
        <f>IFERROR(VLOOKUP(W161,DATOS!$E$13:$F$28,2,0),"")</f>
        <v>0</v>
      </c>
      <c r="Y161" s="178" t="str">
        <f>IFERROR(VLOOKUP(W161,DATOS!$E$14:$G$16,3,0),"")</f>
        <v/>
      </c>
      <c r="Z161" s="176" t="s">
        <v>187</v>
      </c>
      <c r="AA161" s="179">
        <f>IFERROR(VLOOKUP(Z161,DATOS!$E$13:$F$28,2,0),"")</f>
        <v>0</v>
      </c>
      <c r="AB161" s="180" t="s">
        <v>186</v>
      </c>
      <c r="AC161" s="181"/>
      <c r="AD161" s="182" t="s">
        <v>186</v>
      </c>
      <c r="AE161" s="183"/>
      <c r="AF161" s="182" t="s">
        <v>186</v>
      </c>
      <c r="AG161" s="183"/>
      <c r="AH161" s="182" t="s">
        <v>186</v>
      </c>
      <c r="AI161" s="113">
        <f t="shared" si="56"/>
        <v>0</v>
      </c>
      <c r="AJ161" s="266"/>
      <c r="AK161" s="46" t="str">
        <f>IFERROR(IF(Y161=DATOS!$G$16,DATOS!$C$28,IF(AK160=DATOS!$C$28,P160-(P160*AI161),AK160-(AK160*AI161))),"")</f>
        <v/>
      </c>
      <c r="AL161" s="268"/>
      <c r="AM161" s="266"/>
      <c r="AN161" s="46" t="str">
        <f>IFERROR(IF(Y161=DATOS!$G$15,DATOS!$C$28,IF(AN160=DATOS!$C$28,S160-(S160*AI161),AN160-(AN160*AI161))),"")</f>
        <v/>
      </c>
      <c r="AO161" s="268"/>
      <c r="AP161" s="270"/>
      <c r="AQ161" s="272"/>
      <c r="AR161" s="234"/>
      <c r="AS161" s="234"/>
      <c r="AT161" s="234"/>
      <c r="AU161" s="234"/>
      <c r="AV161" s="237"/>
      <c r="AW161" s="239"/>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row>
    <row r="162" spans="1:78" s="184" customFormat="1" ht="120" hidden="1" customHeight="1" x14ac:dyDescent="0.25">
      <c r="A162" s="173"/>
      <c r="B162" s="173"/>
      <c r="C162" s="173"/>
      <c r="D162" s="173"/>
      <c r="E162" s="273"/>
      <c r="F162" s="247"/>
      <c r="G162" s="250"/>
      <c r="H162" s="249"/>
      <c r="I162" s="251"/>
      <c r="J162" s="249"/>
      <c r="K162" s="249"/>
      <c r="L162" s="254"/>
      <c r="M162" s="251"/>
      <c r="N162" s="256"/>
      <c r="O162" s="258"/>
      <c r="P162" s="260"/>
      <c r="Q162" s="260"/>
      <c r="R162" s="262"/>
      <c r="S162" s="260"/>
      <c r="T162" s="264"/>
      <c r="U162" s="174" t="s">
        <v>90</v>
      </c>
      <c r="V162" s="175"/>
      <c r="W162" s="176" t="s">
        <v>186</v>
      </c>
      <c r="X162" s="177">
        <f>IFERROR(VLOOKUP(W162,DATOS!$E$13:$F$28,2,0),"")</f>
        <v>0</v>
      </c>
      <c r="Y162" s="178" t="str">
        <f>IFERROR(VLOOKUP(W162,DATOS!$E$14:$G$16,3,0),"")</f>
        <v/>
      </c>
      <c r="Z162" s="176" t="s">
        <v>187</v>
      </c>
      <c r="AA162" s="179">
        <f>IFERROR(VLOOKUP(Z162,DATOS!$E$13:$F$28,2,0),"")</f>
        <v>0</v>
      </c>
      <c r="AB162" s="180" t="s">
        <v>186</v>
      </c>
      <c r="AC162" s="181"/>
      <c r="AD162" s="182" t="s">
        <v>186</v>
      </c>
      <c r="AE162" s="183"/>
      <c r="AF162" s="182" t="s">
        <v>186</v>
      </c>
      <c r="AG162" s="183"/>
      <c r="AH162" s="182" t="s">
        <v>186</v>
      </c>
      <c r="AI162" s="113">
        <f t="shared" si="56"/>
        <v>0</v>
      </c>
      <c r="AJ162" s="266"/>
      <c r="AK162" s="46" t="str">
        <f>IFERROR(IF(AI162=0,DATOS!$C$28,IFERROR(IF(Y162=DATOS!$G$16,DATOS!$C$28,IF(AK161=DATOS!$C$28,AK160-(AK160*AI162),IF(AK160=DATOS!$C$28,AK161-(AK161*AI162),IF(AND(AK161=DATOS!$C$28,AK160=DATOS!$C$28),P160-(P160*AI162),AK161-(AK161*AI162))))),"")),"")</f>
        <v>NA</v>
      </c>
      <c r="AL162" s="268"/>
      <c r="AM162" s="266"/>
      <c r="AN162" s="46" t="str">
        <f>IFERROR(IF(Y162=DATOS!$G$15,DATOS!$C$28,IF(AND(AN161=DATOS!$C$28,AN160=DATOS!$C$28),S160-(S160*AI162),IF(AN160=DATOS!$C$28,AN161-(AN161*AI162),IF(AN161=DATOS!$C$28,AN160-(AN160*AI162),(AN161-(AN161*AI162)))))),"")</f>
        <v/>
      </c>
      <c r="AO162" s="268"/>
      <c r="AP162" s="270"/>
      <c r="AQ162" s="272"/>
      <c r="AR162" s="235"/>
      <c r="AS162" s="235"/>
      <c r="AT162" s="235"/>
      <c r="AU162" s="235"/>
      <c r="AV162" s="238"/>
      <c r="AW162" s="239"/>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row>
    <row r="163" spans="1:78" ht="129" customHeight="1" x14ac:dyDescent="0.3">
      <c r="F163" s="296" t="s">
        <v>391</v>
      </c>
      <c r="G163" s="297"/>
      <c r="H163" s="297"/>
      <c r="I163" s="297"/>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297"/>
      <c r="AO163" s="297"/>
      <c r="AP163" s="297"/>
      <c r="AQ163" s="298"/>
      <c r="AR163" s="293"/>
      <c r="AS163" s="294"/>
      <c r="AT163" s="294"/>
      <c r="AU163" s="294"/>
      <c r="AV163" s="294"/>
      <c r="AW163" s="295"/>
    </row>
    <row r="164" spans="1:78" ht="101.25" customHeight="1" x14ac:dyDescent="0.3">
      <c r="F164" s="335" t="s">
        <v>296</v>
      </c>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6"/>
      <c r="AH164" s="336"/>
      <c r="AI164" s="336"/>
      <c r="AJ164" s="336"/>
      <c r="AK164" s="336"/>
      <c r="AL164" s="336"/>
      <c r="AM164" s="336"/>
      <c r="AN164" s="336"/>
      <c r="AO164" s="336"/>
      <c r="AP164" s="336"/>
      <c r="AQ164" s="337"/>
      <c r="AR164" s="293"/>
      <c r="AS164" s="294"/>
      <c r="AT164" s="294"/>
      <c r="AU164" s="294"/>
      <c r="AV164" s="294"/>
      <c r="AW164" s="295"/>
    </row>
    <row r="165" spans="1:78" ht="18.75" x14ac:dyDescent="0.3">
      <c r="F165" s="185"/>
      <c r="G165" s="186"/>
      <c r="H165" s="186"/>
      <c r="I165" s="187"/>
      <c r="J165" s="186"/>
      <c r="K165" s="186"/>
      <c r="L165" s="186"/>
      <c r="M165" s="186"/>
      <c r="N165" s="186"/>
      <c r="O165" s="186"/>
      <c r="P165" s="186"/>
      <c r="Q165" s="186"/>
      <c r="R165" s="186"/>
      <c r="S165" s="188"/>
      <c r="T165" s="188"/>
      <c r="U165" s="189"/>
      <c r="V165" s="189"/>
      <c r="W165" s="189"/>
      <c r="X165" s="190"/>
      <c r="Y165" s="189"/>
      <c r="Z165" s="189"/>
      <c r="AA165" s="190"/>
      <c r="AB165" s="190"/>
      <c r="AC165" s="190"/>
      <c r="AD165" s="190"/>
      <c r="AE165" s="190"/>
      <c r="AF165" s="190"/>
      <c r="AG165" s="190"/>
      <c r="AH165" s="190"/>
      <c r="AI165" s="191"/>
      <c r="AJ165" s="189"/>
      <c r="AK165" s="189"/>
      <c r="AL165" s="192"/>
      <c r="AM165" s="189"/>
      <c r="AN165" s="189"/>
      <c r="AO165" s="189"/>
      <c r="AP165" s="191"/>
      <c r="AQ165" s="193"/>
      <c r="AR165" s="293"/>
      <c r="AS165" s="294"/>
      <c r="AT165" s="294"/>
      <c r="AU165" s="294"/>
      <c r="AV165" s="294"/>
      <c r="AW165" s="295"/>
    </row>
    <row r="166" spans="1:78" x14ac:dyDescent="0.3">
      <c r="H166" s="117"/>
      <c r="J166" s="117"/>
      <c r="K166" s="117"/>
      <c r="L166" s="194"/>
      <c r="M166" s="195"/>
      <c r="N166" s="194"/>
      <c r="O166" s="194"/>
      <c r="P166" s="194"/>
      <c r="Q166" s="194"/>
      <c r="R166" s="194"/>
      <c r="S166" s="194"/>
      <c r="T166" s="194"/>
      <c r="U166" s="194"/>
      <c r="V166" s="194"/>
      <c r="W166" s="194"/>
      <c r="X166" s="196"/>
      <c r="Y166" s="194"/>
      <c r="Z166" s="194"/>
      <c r="AA166" s="196"/>
      <c r="AB166" s="196"/>
      <c r="AC166" s="196"/>
      <c r="AD166" s="196"/>
      <c r="AE166" s="196"/>
      <c r="AF166" s="196"/>
      <c r="AG166" s="196"/>
      <c r="AH166" s="196"/>
      <c r="AI166" s="194"/>
    </row>
    <row r="167" spans="1:78" ht="16.5" hidden="1" customHeight="1" x14ac:dyDescent="0.3">
      <c r="H167" s="117"/>
      <c r="J167" s="117"/>
      <c r="K167" s="117"/>
      <c r="L167" s="194"/>
      <c r="M167" s="195"/>
      <c r="N167" s="194"/>
      <c r="O167" s="194"/>
      <c r="P167" s="194"/>
      <c r="Q167" s="194"/>
      <c r="R167" s="194"/>
      <c r="S167" s="194"/>
      <c r="T167" s="194"/>
      <c r="U167" s="194"/>
      <c r="V167" s="194"/>
      <c r="W167" s="194"/>
      <c r="X167" s="196"/>
      <c r="Y167" s="194"/>
      <c r="Z167" s="194"/>
      <c r="AA167" s="196"/>
      <c r="AB167" s="196"/>
      <c r="AC167" s="196"/>
      <c r="AD167" s="196"/>
      <c r="AE167" s="196"/>
      <c r="AF167" s="196"/>
      <c r="AG167" s="196"/>
      <c r="AH167" s="196"/>
      <c r="AI167" s="194"/>
    </row>
    <row r="168" spans="1:78" hidden="1" x14ac:dyDescent="0.3">
      <c r="H168" s="117"/>
      <c r="J168" s="117"/>
      <c r="K168" s="117"/>
      <c r="L168" s="194"/>
      <c r="M168" s="195"/>
      <c r="N168" s="194"/>
      <c r="O168" s="194"/>
      <c r="P168" s="194"/>
      <c r="Q168" s="194"/>
      <c r="R168" s="194"/>
      <c r="S168" s="194"/>
      <c r="T168" s="194"/>
      <c r="U168" s="194"/>
      <c r="V168" s="194"/>
      <c r="W168" s="194"/>
      <c r="X168" s="196"/>
      <c r="Y168" s="194"/>
      <c r="Z168" s="194"/>
      <c r="AA168" s="196"/>
      <c r="AB168" s="196"/>
      <c r="AC168" s="196"/>
      <c r="AD168" s="196"/>
      <c r="AE168" s="196"/>
      <c r="AF168" s="196"/>
      <c r="AG168" s="196"/>
      <c r="AH168" s="196"/>
      <c r="AI168" s="194"/>
    </row>
    <row r="169" spans="1:78" hidden="1" x14ac:dyDescent="0.3">
      <c r="H169" s="117"/>
      <c r="J169" s="117"/>
      <c r="K169" s="117"/>
      <c r="L169" s="194"/>
      <c r="M169" s="195"/>
      <c r="N169" s="194"/>
      <c r="O169" s="194"/>
      <c r="P169" s="194"/>
      <c r="Q169" s="194"/>
      <c r="R169" s="194"/>
      <c r="S169" s="194"/>
      <c r="T169" s="194"/>
      <c r="U169" s="194"/>
      <c r="V169" s="194"/>
      <c r="W169" s="194"/>
      <c r="X169" s="196"/>
      <c r="Y169" s="194"/>
      <c r="Z169" s="194"/>
      <c r="AA169" s="196"/>
      <c r="AB169" s="196"/>
      <c r="AC169" s="196"/>
      <c r="AD169" s="196"/>
      <c r="AE169" s="196"/>
      <c r="AF169" s="196"/>
      <c r="AG169" s="196"/>
      <c r="AH169" s="196"/>
      <c r="AI169" s="194"/>
    </row>
    <row r="170" spans="1:78" hidden="1" x14ac:dyDescent="0.3">
      <c r="H170" s="117"/>
      <c r="J170" s="117"/>
      <c r="K170" s="117"/>
      <c r="L170" s="194"/>
      <c r="M170" s="195"/>
      <c r="N170" s="194"/>
      <c r="O170" s="194"/>
      <c r="P170" s="194"/>
      <c r="Q170" s="194"/>
      <c r="R170" s="194"/>
      <c r="S170" s="194"/>
      <c r="T170" s="194"/>
      <c r="U170" s="194"/>
      <c r="V170" s="194"/>
      <c r="W170" s="194"/>
      <c r="X170" s="196"/>
      <c r="Y170" s="194"/>
      <c r="Z170" s="194"/>
      <c r="AA170" s="196"/>
      <c r="AB170" s="196"/>
      <c r="AC170" s="196"/>
      <c r="AD170" s="196"/>
      <c r="AE170" s="196"/>
      <c r="AF170" s="196"/>
      <c r="AG170" s="196"/>
      <c r="AH170" s="196"/>
      <c r="AI170" s="194"/>
    </row>
    <row r="171" spans="1:78" hidden="1" x14ac:dyDescent="0.3">
      <c r="H171" s="117"/>
      <c r="J171" s="117"/>
      <c r="K171" s="117"/>
      <c r="L171" s="194"/>
      <c r="M171" s="195"/>
      <c r="N171" s="194"/>
      <c r="O171" s="194"/>
      <c r="P171" s="194"/>
      <c r="Q171" s="194"/>
      <c r="R171" s="194"/>
      <c r="S171" s="194"/>
      <c r="T171" s="194"/>
      <c r="U171" s="194"/>
      <c r="V171" s="194"/>
      <c r="W171" s="194"/>
      <c r="X171" s="196"/>
      <c r="Y171" s="194"/>
      <c r="Z171" s="194"/>
      <c r="AA171" s="196"/>
      <c r="AB171" s="196"/>
      <c r="AC171" s="196"/>
      <c r="AD171" s="196"/>
      <c r="AE171" s="196"/>
      <c r="AF171" s="196"/>
      <c r="AG171" s="196"/>
      <c r="AH171" s="196"/>
      <c r="AI171" s="194"/>
    </row>
    <row r="172" spans="1:78" hidden="1" x14ac:dyDescent="0.3">
      <c r="H172" s="117"/>
      <c r="J172" s="117"/>
      <c r="K172" s="117"/>
      <c r="L172" s="194"/>
      <c r="M172" s="195"/>
      <c r="N172" s="194"/>
      <c r="O172" s="194"/>
      <c r="P172" s="194"/>
      <c r="Q172" s="194"/>
      <c r="R172" s="194"/>
      <c r="S172" s="194"/>
      <c r="T172" s="194"/>
      <c r="U172" s="194"/>
      <c r="V172" s="194"/>
      <c r="W172" s="194"/>
      <c r="X172" s="196"/>
      <c r="Y172" s="194"/>
      <c r="Z172" s="194"/>
      <c r="AA172" s="196"/>
      <c r="AB172" s="196"/>
      <c r="AC172" s="196"/>
      <c r="AD172" s="196"/>
      <c r="AE172" s="196"/>
      <c r="AF172" s="196"/>
      <c r="AG172" s="196"/>
      <c r="AH172" s="196"/>
      <c r="AI172" s="194"/>
    </row>
    <row r="173" spans="1:78" hidden="1" x14ac:dyDescent="0.3">
      <c r="H173" s="117"/>
      <c r="J173" s="117"/>
      <c r="K173" s="117"/>
      <c r="L173" s="194"/>
      <c r="M173" s="195"/>
      <c r="N173" s="194"/>
      <c r="O173" s="194"/>
      <c r="P173" s="194"/>
      <c r="Q173" s="194"/>
      <c r="R173" s="194"/>
      <c r="S173" s="194"/>
      <c r="T173" s="194"/>
      <c r="U173" s="194"/>
      <c r="V173" s="194"/>
      <c r="W173" s="194"/>
      <c r="X173" s="196"/>
      <c r="Y173" s="194"/>
      <c r="Z173" s="194"/>
      <c r="AA173" s="196"/>
      <c r="AB173" s="196"/>
      <c r="AC173" s="196"/>
      <c r="AD173" s="196"/>
      <c r="AE173" s="196"/>
      <c r="AF173" s="196"/>
      <c r="AG173" s="196"/>
      <c r="AH173" s="196"/>
      <c r="AI173" s="194"/>
    </row>
    <row r="174" spans="1:78" hidden="1" x14ac:dyDescent="0.3">
      <c r="H174" s="117"/>
      <c r="J174" s="117"/>
      <c r="K174" s="117"/>
      <c r="L174" s="194"/>
      <c r="M174" s="195"/>
      <c r="N174" s="194"/>
      <c r="O174" s="194"/>
      <c r="P174" s="194"/>
      <c r="Q174" s="194"/>
      <c r="R174" s="194"/>
      <c r="S174" s="194"/>
      <c r="T174" s="194"/>
      <c r="U174" s="194"/>
      <c r="V174" s="194"/>
      <c r="W174" s="194"/>
      <c r="X174" s="196"/>
      <c r="Y174" s="194"/>
      <c r="Z174" s="194"/>
      <c r="AA174" s="196"/>
      <c r="AB174" s="196"/>
      <c r="AC174" s="196"/>
      <c r="AD174" s="196"/>
      <c r="AE174" s="196"/>
      <c r="AF174" s="196"/>
      <c r="AG174" s="196"/>
      <c r="AH174" s="196"/>
      <c r="AI174" s="194"/>
    </row>
    <row r="175" spans="1:78" hidden="1" x14ac:dyDescent="0.3">
      <c r="H175" s="117"/>
      <c r="J175" s="117"/>
      <c r="K175" s="117"/>
      <c r="L175" s="194"/>
      <c r="M175" s="195"/>
      <c r="N175" s="194"/>
      <c r="O175" s="194"/>
      <c r="P175" s="194"/>
      <c r="Q175" s="194"/>
      <c r="R175" s="194"/>
      <c r="S175" s="194"/>
      <c r="T175" s="194"/>
      <c r="U175" s="194"/>
      <c r="V175" s="194"/>
      <c r="W175" s="194"/>
      <c r="X175" s="196"/>
      <c r="Y175" s="194"/>
      <c r="Z175" s="194"/>
      <c r="AA175" s="196"/>
      <c r="AB175" s="196"/>
      <c r="AC175" s="196"/>
      <c r="AD175" s="196"/>
      <c r="AE175" s="196"/>
      <c r="AF175" s="196"/>
      <c r="AG175" s="196"/>
      <c r="AH175" s="196"/>
      <c r="AI175" s="194"/>
    </row>
    <row r="176" spans="1:78" hidden="1" x14ac:dyDescent="0.3">
      <c r="H176" s="117"/>
      <c r="J176" s="117"/>
      <c r="K176" s="117"/>
      <c r="L176" s="194"/>
      <c r="M176" s="195"/>
      <c r="N176" s="194"/>
      <c r="O176" s="194"/>
      <c r="P176" s="194"/>
      <c r="Q176" s="194"/>
      <c r="R176" s="194"/>
      <c r="S176" s="194"/>
      <c r="T176" s="194"/>
      <c r="U176" s="194"/>
      <c r="V176" s="194"/>
      <c r="W176" s="194"/>
      <c r="X176" s="196"/>
      <c r="Y176" s="194"/>
      <c r="Z176" s="194"/>
      <c r="AA176" s="196"/>
      <c r="AB176" s="196"/>
      <c r="AC176" s="196"/>
      <c r="AD176" s="196"/>
      <c r="AE176" s="196"/>
      <c r="AF176" s="196"/>
      <c r="AG176" s="196"/>
      <c r="AH176" s="196"/>
      <c r="AI176" s="194"/>
    </row>
    <row r="177" spans="8:35" hidden="1" x14ac:dyDescent="0.3">
      <c r="H177" s="117"/>
      <c r="J177" s="117"/>
      <c r="K177" s="117"/>
      <c r="L177" s="194"/>
      <c r="M177" s="195"/>
      <c r="N177" s="194"/>
      <c r="O177" s="194"/>
      <c r="P177" s="194"/>
      <c r="Q177" s="194"/>
      <c r="R177" s="194"/>
      <c r="S177" s="194"/>
      <c r="T177" s="194"/>
      <c r="U177" s="194"/>
      <c r="V177" s="194"/>
      <c r="W177" s="194"/>
      <c r="X177" s="196"/>
      <c r="Y177" s="194"/>
      <c r="Z177" s="194"/>
      <c r="AA177" s="196"/>
      <c r="AB177" s="196"/>
      <c r="AC177" s="196"/>
      <c r="AD177" s="196"/>
      <c r="AE177" s="196"/>
      <c r="AF177" s="196"/>
      <c r="AG177" s="196"/>
      <c r="AH177" s="196"/>
      <c r="AI177" s="194"/>
    </row>
    <row r="178" spans="8:35" hidden="1" x14ac:dyDescent="0.3">
      <c r="H178" s="117"/>
      <c r="J178" s="117"/>
      <c r="K178" s="117"/>
      <c r="L178" s="194"/>
      <c r="M178" s="195"/>
      <c r="N178" s="194"/>
      <c r="O178" s="194"/>
      <c r="P178" s="194"/>
      <c r="Q178" s="194"/>
      <c r="R178" s="194"/>
      <c r="S178" s="194"/>
      <c r="T178" s="194"/>
      <c r="U178" s="194"/>
      <c r="V178" s="194"/>
      <c r="W178" s="194"/>
      <c r="X178" s="196"/>
      <c r="Y178" s="194"/>
      <c r="Z178" s="194"/>
      <c r="AA178" s="196"/>
      <c r="AB178" s="196"/>
      <c r="AC178" s="196"/>
      <c r="AD178" s="196"/>
      <c r="AE178" s="196"/>
      <c r="AF178" s="196"/>
      <c r="AG178" s="196"/>
      <c r="AH178" s="196"/>
      <c r="AI178" s="194"/>
    </row>
    <row r="179" spans="8:35" hidden="1" x14ac:dyDescent="0.3">
      <c r="H179" s="117"/>
      <c r="J179" s="117"/>
      <c r="K179" s="117"/>
      <c r="L179" s="194"/>
      <c r="M179" s="195"/>
      <c r="N179" s="194"/>
      <c r="O179" s="194"/>
      <c r="P179" s="194"/>
      <c r="Q179" s="194"/>
      <c r="R179" s="194"/>
      <c r="S179" s="194"/>
      <c r="T179" s="194"/>
      <c r="U179" s="194"/>
      <c r="V179" s="194"/>
      <c r="W179" s="194"/>
      <c r="X179" s="196"/>
      <c r="Y179" s="194"/>
      <c r="Z179" s="194"/>
      <c r="AA179" s="196"/>
      <c r="AB179" s="196"/>
      <c r="AC179" s="196"/>
      <c r="AD179" s="196"/>
      <c r="AE179" s="196"/>
      <c r="AF179" s="196"/>
      <c r="AG179" s="196"/>
      <c r="AH179" s="196"/>
      <c r="AI179" s="194"/>
    </row>
    <row r="180" spans="8:35" hidden="1" x14ac:dyDescent="0.3">
      <c r="H180" s="117"/>
      <c r="J180" s="117"/>
      <c r="K180" s="117"/>
      <c r="L180" s="194"/>
      <c r="M180" s="195"/>
      <c r="N180" s="194"/>
      <c r="O180" s="194"/>
      <c r="P180" s="194"/>
      <c r="Q180" s="194"/>
      <c r="R180" s="194"/>
      <c r="S180" s="194"/>
      <c r="T180" s="194"/>
      <c r="U180" s="194"/>
      <c r="V180" s="194"/>
      <c r="W180" s="194"/>
      <c r="X180" s="196"/>
      <c r="Y180" s="194"/>
      <c r="Z180" s="194"/>
      <c r="AA180" s="196"/>
      <c r="AB180" s="196"/>
      <c r="AC180" s="196"/>
      <c r="AD180" s="196"/>
      <c r="AE180" s="196"/>
      <c r="AF180" s="196"/>
      <c r="AG180" s="196"/>
      <c r="AH180" s="196"/>
      <c r="AI180" s="194"/>
    </row>
    <row r="181" spans="8:35" hidden="1" x14ac:dyDescent="0.3">
      <c r="H181" s="117"/>
      <c r="J181" s="117"/>
      <c r="K181" s="117"/>
      <c r="L181" s="194"/>
      <c r="M181" s="195"/>
      <c r="N181" s="194"/>
      <c r="O181" s="194"/>
      <c r="P181" s="194"/>
      <c r="Q181" s="194"/>
      <c r="R181" s="194"/>
      <c r="S181" s="194"/>
      <c r="T181" s="194"/>
      <c r="U181" s="194"/>
      <c r="V181" s="194"/>
      <c r="W181" s="194"/>
      <c r="X181" s="196"/>
      <c r="Y181" s="194"/>
      <c r="Z181" s="194"/>
      <c r="AA181" s="196"/>
      <c r="AB181" s="196"/>
      <c r="AC181" s="196"/>
      <c r="AD181" s="196"/>
      <c r="AE181" s="196"/>
      <c r="AF181" s="196"/>
      <c r="AG181" s="196"/>
      <c r="AH181" s="196"/>
      <c r="AI181" s="194"/>
    </row>
    <row r="182" spans="8:35" hidden="1" x14ac:dyDescent="0.3">
      <c r="H182" s="117"/>
      <c r="J182" s="117"/>
      <c r="K182" s="117"/>
      <c r="L182" s="194"/>
      <c r="M182" s="195"/>
      <c r="N182" s="194"/>
      <c r="O182" s="194"/>
      <c r="P182" s="194"/>
      <c r="Q182" s="194"/>
      <c r="R182" s="194"/>
      <c r="S182" s="194"/>
      <c r="T182" s="194"/>
      <c r="U182" s="194"/>
      <c r="V182" s="194"/>
      <c r="W182" s="194"/>
      <c r="X182" s="196"/>
      <c r="Y182" s="194"/>
      <c r="Z182" s="194"/>
      <c r="AA182" s="196"/>
      <c r="AB182" s="196"/>
      <c r="AC182" s="196"/>
      <c r="AD182" s="196"/>
      <c r="AE182" s="196"/>
      <c r="AF182" s="196"/>
      <c r="AG182" s="196"/>
      <c r="AH182" s="196"/>
      <c r="AI182" s="194"/>
    </row>
    <row r="183" spans="8:35" hidden="1" x14ac:dyDescent="0.3">
      <c r="H183" s="117"/>
      <c r="J183" s="117"/>
      <c r="K183" s="117"/>
      <c r="L183" s="194"/>
      <c r="M183" s="195"/>
      <c r="N183" s="194"/>
      <c r="O183" s="194"/>
      <c r="P183" s="194"/>
      <c r="Q183" s="194"/>
      <c r="R183" s="194"/>
      <c r="S183" s="194"/>
      <c r="T183" s="194"/>
      <c r="U183" s="194"/>
      <c r="V183" s="194"/>
      <c r="W183" s="194"/>
      <c r="X183" s="196"/>
      <c r="Y183" s="194"/>
      <c r="Z183" s="194"/>
      <c r="AA183" s="196"/>
      <c r="AB183" s="196"/>
      <c r="AC183" s="196"/>
      <c r="AD183" s="196"/>
      <c r="AE183" s="196"/>
      <c r="AF183" s="196"/>
      <c r="AG183" s="196"/>
      <c r="AH183" s="196"/>
      <c r="AI183" s="194"/>
    </row>
    <row r="184" spans="8:35" hidden="1" x14ac:dyDescent="0.3">
      <c r="H184" s="117"/>
      <c r="J184" s="117"/>
      <c r="K184" s="117"/>
      <c r="L184" s="194"/>
      <c r="M184" s="195"/>
      <c r="N184" s="194"/>
      <c r="O184" s="194"/>
      <c r="P184" s="194"/>
      <c r="Q184" s="194"/>
      <c r="R184" s="194"/>
      <c r="S184" s="194"/>
      <c r="T184" s="194"/>
      <c r="U184" s="194"/>
      <c r="V184" s="194"/>
      <c r="W184" s="194"/>
      <c r="X184" s="196"/>
      <c r="Y184" s="194"/>
      <c r="Z184" s="194"/>
      <c r="AA184" s="196"/>
      <c r="AB184" s="196"/>
      <c r="AC184" s="196"/>
      <c r="AD184" s="196"/>
      <c r="AE184" s="196"/>
      <c r="AF184" s="196"/>
      <c r="AG184" s="196"/>
      <c r="AH184" s="196"/>
      <c r="AI184" s="194"/>
    </row>
    <row r="185" spans="8:35" hidden="1" x14ac:dyDescent="0.3">
      <c r="H185" s="117"/>
      <c r="J185" s="117"/>
      <c r="K185" s="117"/>
      <c r="L185" s="194"/>
      <c r="M185" s="195"/>
      <c r="N185" s="194"/>
      <c r="O185" s="194"/>
      <c r="P185" s="194"/>
      <c r="Q185" s="194"/>
      <c r="R185" s="194"/>
      <c r="S185" s="194"/>
      <c r="T185" s="194"/>
      <c r="U185" s="194"/>
      <c r="V185" s="194"/>
      <c r="W185" s="194"/>
      <c r="X185" s="196"/>
      <c r="Y185" s="194"/>
      <c r="Z185" s="194"/>
      <c r="AA185" s="196"/>
      <c r="AB185" s="196"/>
      <c r="AC185" s="196"/>
      <c r="AD185" s="196"/>
      <c r="AE185" s="196"/>
      <c r="AF185" s="196"/>
      <c r="AG185" s="196"/>
      <c r="AH185" s="196"/>
      <c r="AI185" s="194"/>
    </row>
    <row r="186" spans="8:35" hidden="1" x14ac:dyDescent="0.3">
      <c r="H186" s="117"/>
      <c r="J186" s="117"/>
      <c r="K186" s="117"/>
      <c r="L186" s="194"/>
      <c r="M186" s="195"/>
      <c r="N186" s="194"/>
      <c r="O186" s="194"/>
      <c r="P186" s="194"/>
      <c r="Q186" s="194"/>
      <c r="R186" s="194"/>
      <c r="S186" s="194"/>
      <c r="T186" s="194"/>
      <c r="U186" s="194"/>
      <c r="V186" s="194"/>
      <c r="W186" s="194"/>
      <c r="X186" s="196"/>
      <c r="Y186" s="194"/>
      <c r="Z186" s="194"/>
      <c r="AA186" s="196"/>
      <c r="AB186" s="196"/>
      <c r="AC186" s="196"/>
      <c r="AD186" s="196"/>
      <c r="AE186" s="196"/>
      <c r="AF186" s="196"/>
      <c r="AG186" s="196"/>
      <c r="AH186" s="196"/>
      <c r="AI186" s="194"/>
    </row>
    <row r="187" spans="8:35" hidden="1" x14ac:dyDescent="0.3">
      <c r="H187" s="117"/>
      <c r="J187" s="117"/>
      <c r="K187" s="117"/>
      <c r="L187" s="194"/>
      <c r="M187" s="195"/>
      <c r="N187" s="194"/>
      <c r="O187" s="194"/>
      <c r="P187" s="194"/>
      <c r="Q187" s="194"/>
      <c r="R187" s="194"/>
      <c r="S187" s="194"/>
      <c r="T187" s="194"/>
      <c r="U187" s="194"/>
      <c r="V187" s="194"/>
      <c r="W187" s="194"/>
      <c r="X187" s="196"/>
      <c r="Y187" s="194"/>
      <c r="Z187" s="194"/>
      <c r="AA187" s="196"/>
      <c r="AB187" s="196"/>
      <c r="AC187" s="196"/>
      <c r="AD187" s="196"/>
      <c r="AE187" s="196"/>
      <c r="AF187" s="196"/>
      <c r="AG187" s="196"/>
      <c r="AH187" s="196"/>
      <c r="AI187" s="194"/>
    </row>
    <row r="188" spans="8:35" hidden="1" x14ac:dyDescent="0.3">
      <c r="H188" s="117"/>
      <c r="J188" s="117"/>
      <c r="K188" s="117"/>
      <c r="L188" s="194"/>
      <c r="M188" s="195"/>
      <c r="N188" s="194"/>
      <c r="O188" s="194"/>
      <c r="P188" s="194"/>
      <c r="Q188" s="194"/>
      <c r="R188" s="194"/>
      <c r="S188" s="194"/>
      <c r="T188" s="194"/>
      <c r="U188" s="194"/>
      <c r="V188" s="194"/>
      <c r="W188" s="194"/>
      <c r="X188" s="196"/>
      <c r="Y188" s="194"/>
      <c r="Z188" s="194"/>
      <c r="AA188" s="196"/>
      <c r="AB188" s="196"/>
      <c r="AC188" s="196"/>
      <c r="AD188" s="196"/>
      <c r="AE188" s="196"/>
      <c r="AF188" s="196"/>
      <c r="AG188" s="196"/>
      <c r="AH188" s="196"/>
      <c r="AI188" s="194"/>
    </row>
    <row r="189" spans="8:35" hidden="1" x14ac:dyDescent="0.3">
      <c r="H189" s="117"/>
      <c r="J189" s="117"/>
      <c r="K189" s="117"/>
      <c r="L189" s="194"/>
      <c r="M189" s="195"/>
      <c r="N189" s="194"/>
      <c r="O189" s="194"/>
      <c r="P189" s="194"/>
      <c r="Q189" s="194"/>
      <c r="R189" s="194"/>
      <c r="S189" s="194"/>
      <c r="T189" s="194"/>
      <c r="U189" s="194"/>
      <c r="V189" s="194"/>
      <c r="W189" s="194"/>
      <c r="X189" s="196"/>
      <c r="Y189" s="194"/>
      <c r="Z189" s="194"/>
      <c r="AA189" s="196"/>
      <c r="AB189" s="196"/>
      <c r="AC189" s="196"/>
      <c r="AD189" s="196"/>
      <c r="AE189" s="196"/>
      <c r="AF189" s="196"/>
      <c r="AG189" s="196"/>
      <c r="AH189" s="196"/>
      <c r="AI189" s="194"/>
    </row>
    <row r="190" spans="8:35" hidden="1" x14ac:dyDescent="0.3">
      <c r="H190" s="117"/>
      <c r="J190" s="117"/>
      <c r="K190" s="117"/>
      <c r="L190" s="194"/>
      <c r="M190" s="195"/>
      <c r="N190" s="194"/>
      <c r="O190" s="194"/>
      <c r="P190" s="194"/>
      <c r="Q190" s="194"/>
      <c r="R190" s="194"/>
      <c r="S190" s="194"/>
      <c r="T190" s="194"/>
      <c r="U190" s="194"/>
      <c r="V190" s="194"/>
      <c r="W190" s="194"/>
      <c r="X190" s="196"/>
      <c r="Y190" s="194"/>
      <c r="Z190" s="194"/>
      <c r="AA190" s="196"/>
      <c r="AB190" s="196"/>
      <c r="AC190" s="196"/>
      <c r="AD190" s="196"/>
      <c r="AE190" s="196"/>
      <c r="AF190" s="196"/>
      <c r="AG190" s="196"/>
      <c r="AH190" s="196"/>
      <c r="AI190" s="194"/>
    </row>
    <row r="191" spans="8:35" hidden="1" x14ac:dyDescent="0.3">
      <c r="H191" s="117"/>
      <c r="J191" s="117"/>
      <c r="K191" s="117"/>
      <c r="L191" s="194"/>
      <c r="M191" s="195"/>
      <c r="N191" s="194"/>
      <c r="O191" s="194"/>
      <c r="P191" s="194"/>
      <c r="Q191" s="194"/>
      <c r="R191" s="194"/>
      <c r="S191" s="194"/>
      <c r="T191" s="194"/>
      <c r="U191" s="194"/>
      <c r="V191" s="194"/>
      <c r="W191" s="194"/>
      <c r="X191" s="196"/>
      <c r="Y191" s="194"/>
      <c r="Z191" s="194"/>
      <c r="AA191" s="196"/>
      <c r="AB191" s="196"/>
      <c r="AC191" s="196"/>
      <c r="AD191" s="196"/>
      <c r="AE191" s="196"/>
      <c r="AF191" s="196"/>
      <c r="AG191" s="196"/>
      <c r="AH191" s="196"/>
      <c r="AI191" s="194"/>
    </row>
    <row r="192" spans="8:35" hidden="1" x14ac:dyDescent="0.3">
      <c r="H192" s="117"/>
      <c r="J192" s="117"/>
      <c r="K192" s="117"/>
      <c r="L192" s="194"/>
      <c r="M192" s="195"/>
      <c r="N192" s="194"/>
      <c r="O192" s="194"/>
      <c r="P192" s="194"/>
      <c r="Q192" s="194"/>
      <c r="R192" s="194"/>
      <c r="S192" s="194"/>
      <c r="T192" s="194"/>
      <c r="U192" s="194"/>
      <c r="V192" s="194"/>
      <c r="W192" s="194"/>
      <c r="X192" s="196"/>
      <c r="Y192" s="194"/>
      <c r="Z192" s="194"/>
      <c r="AA192" s="196"/>
      <c r="AB192" s="196"/>
      <c r="AC192" s="196"/>
      <c r="AD192" s="196"/>
      <c r="AE192" s="196"/>
      <c r="AF192" s="196"/>
      <c r="AG192" s="196"/>
      <c r="AH192" s="196"/>
      <c r="AI192" s="194"/>
    </row>
    <row r="193" spans="8:35" hidden="1" x14ac:dyDescent="0.3">
      <c r="H193" s="117"/>
      <c r="J193" s="117"/>
      <c r="K193" s="117"/>
      <c r="L193" s="194"/>
      <c r="M193" s="195"/>
      <c r="N193" s="194"/>
      <c r="O193" s="194"/>
      <c r="P193" s="194"/>
      <c r="Q193" s="194"/>
      <c r="R193" s="194"/>
      <c r="S193" s="194"/>
      <c r="T193" s="194"/>
      <c r="U193" s="194"/>
      <c r="V193" s="194"/>
      <c r="W193" s="194"/>
      <c r="X193" s="196"/>
      <c r="Y193" s="194"/>
      <c r="Z193" s="194"/>
      <c r="AA193" s="196"/>
      <c r="AB193" s="196"/>
      <c r="AC193" s="196"/>
      <c r="AD193" s="196"/>
      <c r="AE193" s="196"/>
      <c r="AF193" s="196"/>
      <c r="AG193" s="196"/>
      <c r="AH193" s="196"/>
      <c r="AI193" s="194"/>
    </row>
    <row r="194" spans="8:35" hidden="1" x14ac:dyDescent="0.3">
      <c r="H194" s="117"/>
      <c r="J194" s="117"/>
      <c r="K194" s="117"/>
      <c r="L194" s="194"/>
      <c r="M194" s="195"/>
      <c r="N194" s="194"/>
      <c r="O194" s="194"/>
      <c r="P194" s="194"/>
      <c r="Q194" s="194"/>
      <c r="R194" s="194"/>
      <c r="S194" s="194"/>
      <c r="T194" s="194"/>
      <c r="U194" s="194"/>
      <c r="V194" s="194"/>
      <c r="W194" s="194"/>
      <c r="X194" s="196"/>
      <c r="Y194" s="194"/>
      <c r="Z194" s="194"/>
      <c r="AA194" s="196"/>
      <c r="AB194" s="196"/>
      <c r="AC194" s="196"/>
      <c r="AD194" s="196"/>
      <c r="AE194" s="196"/>
      <c r="AF194" s="196"/>
      <c r="AG194" s="196"/>
      <c r="AH194" s="196"/>
      <c r="AI194" s="194"/>
    </row>
    <row r="195" spans="8:35" hidden="1" x14ac:dyDescent="0.3">
      <c r="H195" s="117"/>
      <c r="J195" s="117"/>
      <c r="K195" s="117"/>
      <c r="L195" s="194"/>
      <c r="M195" s="195"/>
      <c r="N195" s="194"/>
      <c r="O195" s="194"/>
      <c r="P195" s="194"/>
      <c r="Q195" s="194"/>
      <c r="R195" s="194"/>
      <c r="S195" s="194"/>
      <c r="T195" s="194"/>
      <c r="U195" s="194"/>
      <c r="V195" s="194"/>
      <c r="W195" s="194"/>
      <c r="X195" s="196"/>
      <c r="Y195" s="194"/>
      <c r="Z195" s="194"/>
      <c r="AA195" s="196"/>
      <c r="AB195" s="196"/>
      <c r="AC195" s="196"/>
      <c r="AD195" s="196"/>
      <c r="AE195" s="196"/>
      <c r="AF195" s="196"/>
      <c r="AG195" s="196"/>
      <c r="AH195" s="196"/>
      <c r="AI195" s="194"/>
    </row>
    <row r="196" spans="8:35" hidden="1" x14ac:dyDescent="0.3">
      <c r="H196" s="117"/>
      <c r="J196" s="117"/>
      <c r="K196" s="117"/>
      <c r="L196" s="194"/>
      <c r="M196" s="195"/>
      <c r="N196" s="194"/>
      <c r="O196" s="194"/>
      <c r="P196" s="194"/>
      <c r="Q196" s="194"/>
      <c r="R196" s="194"/>
      <c r="S196" s="194"/>
      <c r="T196" s="194"/>
      <c r="U196" s="194"/>
      <c r="V196" s="194"/>
      <c r="W196" s="194"/>
      <c r="X196" s="196"/>
      <c r="Y196" s="194"/>
      <c r="Z196" s="194"/>
      <c r="AA196" s="196"/>
      <c r="AB196" s="196"/>
      <c r="AC196" s="196"/>
      <c r="AD196" s="196"/>
      <c r="AE196" s="196"/>
      <c r="AF196" s="196"/>
      <c r="AG196" s="196"/>
      <c r="AH196" s="196"/>
      <c r="AI196" s="194"/>
    </row>
    <row r="197" spans="8:35" hidden="1" x14ac:dyDescent="0.3">
      <c r="H197" s="117"/>
      <c r="J197" s="117"/>
      <c r="K197" s="117"/>
      <c r="L197" s="194"/>
      <c r="M197" s="195"/>
      <c r="N197" s="194"/>
      <c r="O197" s="194"/>
      <c r="P197" s="194"/>
      <c r="Q197" s="194"/>
      <c r="R197" s="194"/>
      <c r="S197" s="194"/>
      <c r="T197" s="194"/>
      <c r="U197" s="194"/>
      <c r="V197" s="194"/>
      <c r="W197" s="194"/>
      <c r="X197" s="196"/>
      <c r="Y197" s="194"/>
      <c r="Z197" s="194"/>
      <c r="AA197" s="196"/>
      <c r="AB197" s="196"/>
      <c r="AC197" s="196"/>
      <c r="AD197" s="196"/>
      <c r="AE197" s="196"/>
      <c r="AF197" s="196"/>
      <c r="AG197" s="196"/>
      <c r="AH197" s="196"/>
      <c r="AI197" s="194"/>
    </row>
    <row r="198" spans="8:35" hidden="1" x14ac:dyDescent="0.3">
      <c r="H198" s="117"/>
      <c r="J198" s="117"/>
      <c r="K198" s="117"/>
      <c r="L198" s="194"/>
      <c r="M198" s="195"/>
      <c r="N198" s="194"/>
      <c r="O198" s="194"/>
      <c r="P198" s="194"/>
      <c r="Q198" s="194"/>
      <c r="R198" s="194"/>
      <c r="S198" s="194"/>
      <c r="T198" s="194"/>
      <c r="U198" s="194"/>
      <c r="V198" s="194"/>
      <c r="W198" s="194"/>
      <c r="X198" s="196"/>
      <c r="Y198" s="194"/>
      <c r="Z198" s="194"/>
      <c r="AA198" s="196"/>
      <c r="AB198" s="196"/>
      <c r="AC198" s="196"/>
      <c r="AD198" s="196"/>
      <c r="AE198" s="196"/>
      <c r="AF198" s="196"/>
      <c r="AG198" s="196"/>
      <c r="AH198" s="196"/>
      <c r="AI198" s="194"/>
    </row>
    <row r="199" spans="8:35" hidden="1" x14ac:dyDescent="0.3">
      <c r="H199" s="117"/>
      <c r="J199" s="117"/>
      <c r="K199" s="117"/>
      <c r="L199" s="194"/>
      <c r="M199" s="195"/>
      <c r="N199" s="194"/>
      <c r="O199" s="194"/>
      <c r="P199" s="194"/>
      <c r="Q199" s="194"/>
      <c r="R199" s="194"/>
      <c r="S199" s="194"/>
      <c r="T199" s="194"/>
      <c r="U199" s="194"/>
      <c r="V199" s="194"/>
      <c r="W199" s="194"/>
      <c r="X199" s="196"/>
      <c r="Y199" s="194"/>
      <c r="Z199" s="194"/>
      <c r="AA199" s="196"/>
      <c r="AB199" s="196"/>
      <c r="AC199" s="196"/>
      <c r="AD199" s="196"/>
      <c r="AE199" s="196"/>
      <c r="AF199" s="196"/>
      <c r="AG199" s="196"/>
      <c r="AH199" s="196"/>
      <c r="AI199" s="194"/>
    </row>
    <row r="200" spans="8:35" hidden="1" x14ac:dyDescent="0.3">
      <c r="H200" s="117"/>
      <c r="J200" s="117"/>
      <c r="K200" s="117"/>
      <c r="L200" s="194"/>
      <c r="M200" s="195"/>
      <c r="N200" s="194"/>
      <c r="O200" s="194"/>
      <c r="P200" s="194"/>
      <c r="Q200" s="194"/>
      <c r="R200" s="194"/>
      <c r="S200" s="194"/>
      <c r="T200" s="194"/>
      <c r="U200" s="194"/>
      <c r="V200" s="194"/>
      <c r="W200" s="194"/>
      <c r="X200" s="196"/>
      <c r="Y200" s="194"/>
      <c r="Z200" s="194"/>
      <c r="AA200" s="196"/>
      <c r="AB200" s="196"/>
      <c r="AC200" s="196"/>
      <c r="AD200" s="196"/>
      <c r="AE200" s="196"/>
      <c r="AF200" s="196"/>
      <c r="AG200" s="196"/>
      <c r="AH200" s="196"/>
      <c r="AI200" s="194"/>
    </row>
    <row r="201" spans="8:35" hidden="1" x14ac:dyDescent="0.3">
      <c r="H201" s="117"/>
      <c r="J201" s="117"/>
      <c r="K201" s="117"/>
      <c r="L201" s="194"/>
      <c r="M201" s="195"/>
      <c r="N201" s="194"/>
      <c r="O201" s="194"/>
      <c r="P201" s="194"/>
      <c r="Q201" s="194"/>
      <c r="R201" s="194"/>
      <c r="S201" s="194"/>
      <c r="T201" s="194"/>
      <c r="U201" s="194"/>
      <c r="V201" s="194"/>
      <c r="W201" s="194"/>
      <c r="X201" s="196"/>
      <c r="Y201" s="194"/>
      <c r="Z201" s="194"/>
      <c r="AA201" s="196"/>
      <c r="AB201" s="196"/>
      <c r="AC201" s="196"/>
      <c r="AD201" s="196"/>
      <c r="AE201" s="196"/>
      <c r="AF201" s="196"/>
      <c r="AG201" s="196"/>
      <c r="AH201" s="196"/>
      <c r="AI201" s="194"/>
    </row>
    <row r="202" spans="8:35" hidden="1" x14ac:dyDescent="0.3">
      <c r="H202" s="117"/>
      <c r="J202" s="117"/>
      <c r="K202" s="117"/>
      <c r="L202" s="194"/>
      <c r="M202" s="195"/>
      <c r="N202" s="194"/>
      <c r="O202" s="194"/>
      <c r="P202" s="194"/>
      <c r="Q202" s="194"/>
      <c r="R202" s="194"/>
      <c r="S202" s="194"/>
      <c r="T202" s="194"/>
      <c r="U202" s="194"/>
      <c r="V202" s="194"/>
      <c r="W202" s="194"/>
      <c r="X202" s="196"/>
      <c r="Y202" s="194"/>
      <c r="Z202" s="194"/>
      <c r="AA202" s="196"/>
      <c r="AB202" s="196"/>
      <c r="AC202" s="196"/>
      <c r="AD202" s="196"/>
      <c r="AE202" s="196"/>
      <c r="AF202" s="196"/>
      <c r="AG202" s="196"/>
      <c r="AH202" s="196"/>
      <c r="AI202" s="194"/>
    </row>
    <row r="203" spans="8:35" hidden="1" x14ac:dyDescent="0.3">
      <c r="H203" s="117"/>
      <c r="J203" s="117"/>
      <c r="K203" s="117"/>
      <c r="L203" s="194"/>
      <c r="M203" s="195"/>
      <c r="N203" s="194"/>
      <c r="O203" s="194"/>
      <c r="P203" s="194"/>
      <c r="Q203" s="194"/>
      <c r="R203" s="194"/>
      <c r="S203" s="194"/>
      <c r="T203" s="194"/>
      <c r="U203" s="194"/>
      <c r="V203" s="194"/>
      <c r="W203" s="194"/>
      <c r="X203" s="196"/>
      <c r="Y203" s="194"/>
      <c r="Z203" s="194"/>
      <c r="AA203" s="196"/>
      <c r="AB203" s="196"/>
      <c r="AC203" s="196"/>
      <c r="AD203" s="196"/>
      <c r="AE203" s="196"/>
      <c r="AF203" s="196"/>
      <c r="AG203" s="196"/>
      <c r="AH203" s="196"/>
      <c r="AI203" s="194"/>
    </row>
    <row r="204" spans="8:35" hidden="1" x14ac:dyDescent="0.3">
      <c r="H204" s="117"/>
      <c r="J204" s="117"/>
      <c r="K204" s="117"/>
      <c r="L204" s="194"/>
      <c r="M204" s="195"/>
      <c r="N204" s="194"/>
      <c r="O204" s="194"/>
      <c r="P204" s="194"/>
      <c r="Q204" s="194"/>
      <c r="R204" s="194"/>
      <c r="S204" s="194"/>
      <c r="T204" s="194"/>
      <c r="U204" s="194"/>
      <c r="V204" s="194"/>
      <c r="W204" s="194"/>
      <c r="X204" s="196"/>
      <c r="Y204" s="194"/>
      <c r="Z204" s="194"/>
      <c r="AA204" s="196"/>
      <c r="AB204" s="196"/>
      <c r="AC204" s="196"/>
      <c r="AD204" s="196"/>
      <c r="AE204" s="196"/>
      <c r="AF204" s="196"/>
      <c r="AG204" s="196"/>
      <c r="AH204" s="196"/>
      <c r="AI204" s="194"/>
    </row>
    <row r="205" spans="8:35" hidden="1" x14ac:dyDescent="0.3">
      <c r="H205" s="117"/>
      <c r="J205" s="117"/>
      <c r="K205" s="117"/>
      <c r="L205" s="194"/>
      <c r="M205" s="195"/>
      <c r="N205" s="194"/>
      <c r="O205" s="194"/>
      <c r="P205" s="194"/>
      <c r="Q205" s="194"/>
      <c r="R205" s="194"/>
      <c r="S205" s="194"/>
      <c r="T205" s="194"/>
      <c r="U205" s="194"/>
      <c r="V205" s="194"/>
      <c r="W205" s="194"/>
      <c r="X205" s="196"/>
      <c r="Y205" s="194"/>
      <c r="Z205" s="194"/>
      <c r="AA205" s="196"/>
      <c r="AB205" s="196"/>
      <c r="AC205" s="196"/>
      <c r="AD205" s="196"/>
      <c r="AE205" s="196"/>
      <c r="AF205" s="196"/>
      <c r="AG205" s="196"/>
      <c r="AH205" s="196"/>
      <c r="AI205" s="194"/>
    </row>
    <row r="206" spans="8:35" hidden="1" x14ac:dyDescent="0.3">
      <c r="H206" s="117"/>
      <c r="J206" s="117"/>
      <c r="K206" s="117"/>
      <c r="L206" s="194"/>
      <c r="M206" s="195"/>
      <c r="N206" s="194"/>
      <c r="O206" s="194"/>
      <c r="P206" s="194"/>
      <c r="Q206" s="194"/>
      <c r="R206" s="194"/>
      <c r="S206" s="194"/>
      <c r="T206" s="194"/>
      <c r="U206" s="194"/>
      <c r="V206" s="194"/>
      <c r="W206" s="194"/>
      <c r="X206" s="196"/>
      <c r="Y206" s="194"/>
      <c r="Z206" s="194"/>
      <c r="AA206" s="196"/>
      <c r="AB206" s="196"/>
      <c r="AC206" s="196"/>
      <c r="AD206" s="196"/>
      <c r="AE206" s="196"/>
      <c r="AF206" s="196"/>
      <c r="AG206" s="196"/>
      <c r="AH206" s="196"/>
      <c r="AI206" s="194"/>
    </row>
    <row r="207" spans="8:35" hidden="1" x14ac:dyDescent="0.3">
      <c r="H207" s="117"/>
      <c r="J207" s="117"/>
      <c r="K207" s="117"/>
      <c r="L207" s="194"/>
      <c r="M207" s="195"/>
      <c r="N207" s="194"/>
      <c r="O207" s="194"/>
      <c r="P207" s="194"/>
      <c r="Q207" s="194"/>
      <c r="R207" s="194"/>
      <c r="S207" s="194"/>
      <c r="T207" s="194"/>
      <c r="U207" s="194"/>
      <c r="V207" s="194"/>
      <c r="W207" s="194"/>
      <c r="X207" s="196"/>
      <c r="Y207" s="194"/>
      <c r="Z207" s="194"/>
      <c r="AA207" s="196"/>
      <c r="AB207" s="196"/>
      <c r="AC207" s="196"/>
      <c r="AD207" s="196"/>
      <c r="AE207" s="196"/>
      <c r="AF207" s="196"/>
      <c r="AG207" s="196"/>
      <c r="AH207" s="196"/>
      <c r="AI207" s="194"/>
    </row>
    <row r="208" spans="8:35" hidden="1" x14ac:dyDescent="0.3">
      <c r="H208" s="117"/>
      <c r="J208" s="117"/>
      <c r="K208" s="117"/>
      <c r="L208" s="194"/>
      <c r="M208" s="195"/>
      <c r="N208" s="194"/>
      <c r="O208" s="194"/>
      <c r="P208" s="194"/>
      <c r="Q208" s="194"/>
      <c r="R208" s="194"/>
      <c r="S208" s="194"/>
      <c r="T208" s="194"/>
      <c r="U208" s="194"/>
      <c r="V208" s="194"/>
      <c r="W208" s="194"/>
      <c r="X208" s="196"/>
      <c r="Y208" s="194"/>
      <c r="Z208" s="194"/>
      <c r="AA208" s="196"/>
      <c r="AB208" s="196"/>
      <c r="AC208" s="196"/>
      <c r="AD208" s="196"/>
      <c r="AE208" s="196"/>
      <c r="AF208" s="196"/>
      <c r="AG208" s="196"/>
      <c r="AH208" s="196"/>
      <c r="AI208" s="194"/>
    </row>
    <row r="209" spans="8:35" hidden="1" x14ac:dyDescent="0.3">
      <c r="H209" s="117"/>
      <c r="J209" s="117"/>
      <c r="K209" s="117"/>
      <c r="L209" s="194"/>
      <c r="M209" s="195"/>
      <c r="N209" s="194"/>
      <c r="O209" s="194"/>
      <c r="P209" s="194"/>
      <c r="Q209" s="194"/>
      <c r="R209" s="194"/>
      <c r="S209" s="194"/>
      <c r="T209" s="194"/>
      <c r="U209" s="194"/>
      <c r="V209" s="194"/>
      <c r="W209" s="194"/>
      <c r="X209" s="196"/>
      <c r="Y209" s="194"/>
      <c r="Z209" s="194"/>
      <c r="AA209" s="196"/>
      <c r="AB209" s="196"/>
      <c r="AC209" s="196"/>
      <c r="AD209" s="196"/>
      <c r="AE209" s="196"/>
      <c r="AF209" s="196"/>
      <c r="AG209" s="196"/>
      <c r="AH209" s="196"/>
      <c r="AI209" s="194"/>
    </row>
    <row r="210" spans="8:35" hidden="1" x14ac:dyDescent="0.3">
      <c r="H210" s="117"/>
      <c r="J210" s="117"/>
      <c r="K210" s="117"/>
      <c r="L210" s="194"/>
      <c r="M210" s="195"/>
      <c r="N210" s="194"/>
      <c r="O210" s="194"/>
      <c r="P210" s="194"/>
      <c r="Q210" s="194"/>
      <c r="R210" s="194"/>
      <c r="S210" s="194"/>
      <c r="T210" s="194"/>
      <c r="U210" s="194"/>
      <c r="V210" s="194"/>
      <c r="W210" s="194"/>
      <c r="X210" s="196"/>
      <c r="Y210" s="194"/>
      <c r="Z210" s="194"/>
      <c r="AA210" s="196"/>
      <c r="AB210" s="196"/>
      <c r="AC210" s="196"/>
      <c r="AD210" s="196"/>
      <c r="AE210" s="196"/>
      <c r="AF210" s="196"/>
      <c r="AG210" s="196"/>
      <c r="AH210" s="196"/>
      <c r="AI210" s="194"/>
    </row>
    <row r="211" spans="8:35" hidden="1" x14ac:dyDescent="0.3">
      <c r="H211" s="117"/>
      <c r="J211" s="117"/>
      <c r="K211" s="117"/>
      <c r="L211" s="194"/>
      <c r="M211" s="195"/>
      <c r="N211" s="194"/>
      <c r="O211" s="194"/>
      <c r="P211" s="194"/>
      <c r="Q211" s="194"/>
      <c r="R211" s="194"/>
      <c r="S211" s="194"/>
      <c r="T211" s="194"/>
      <c r="U211" s="194"/>
      <c r="V211" s="194"/>
      <c r="W211" s="194"/>
      <c r="X211" s="196"/>
      <c r="Y211" s="194"/>
      <c r="Z211" s="194"/>
      <c r="AA211" s="196"/>
      <c r="AB211" s="196"/>
      <c r="AC211" s="196"/>
      <c r="AD211" s="196"/>
      <c r="AE211" s="196"/>
      <c r="AF211" s="196"/>
      <c r="AG211" s="196"/>
      <c r="AH211" s="196"/>
      <c r="AI211" s="194"/>
    </row>
    <row r="212" spans="8:35" hidden="1" x14ac:dyDescent="0.3">
      <c r="H212" s="117"/>
      <c r="J212" s="117"/>
      <c r="K212" s="117"/>
      <c r="L212" s="194"/>
      <c r="M212" s="195"/>
      <c r="N212" s="194"/>
      <c r="O212" s="194"/>
      <c r="P212" s="194"/>
      <c r="Q212" s="194"/>
      <c r="R212" s="194"/>
      <c r="S212" s="194"/>
      <c r="T212" s="194"/>
      <c r="U212" s="194"/>
      <c r="V212" s="194"/>
      <c r="W212" s="194"/>
      <c r="X212" s="196"/>
      <c r="Y212" s="194"/>
      <c r="Z212" s="194"/>
      <c r="AA212" s="196"/>
      <c r="AB212" s="196"/>
      <c r="AC212" s="196"/>
      <c r="AD212" s="196"/>
      <c r="AE212" s="196"/>
      <c r="AF212" s="196"/>
      <c r="AG212" s="196"/>
      <c r="AH212" s="196"/>
      <c r="AI212" s="194"/>
    </row>
    <row r="213" spans="8:35" hidden="1" x14ac:dyDescent="0.3">
      <c r="H213" s="117"/>
      <c r="J213" s="117"/>
      <c r="K213" s="117"/>
      <c r="L213" s="194"/>
      <c r="M213" s="195"/>
      <c r="N213" s="194"/>
      <c r="O213" s="194"/>
      <c r="P213" s="194"/>
      <c r="Q213" s="194"/>
      <c r="R213" s="194"/>
      <c r="S213" s="194"/>
      <c r="T213" s="194"/>
      <c r="U213" s="194"/>
      <c r="V213" s="194"/>
      <c r="W213" s="194"/>
      <c r="X213" s="196"/>
      <c r="Y213" s="194"/>
      <c r="Z213" s="194"/>
      <c r="AA213" s="196"/>
      <c r="AB213" s="196"/>
      <c r="AC213" s="196"/>
      <c r="AD213" s="196"/>
      <c r="AE213" s="196"/>
      <c r="AF213" s="196"/>
      <c r="AG213" s="196"/>
      <c r="AH213" s="196"/>
      <c r="AI213" s="194"/>
    </row>
    <row r="214" spans="8:35" hidden="1" x14ac:dyDescent="0.3">
      <c r="H214" s="117"/>
      <c r="J214" s="117"/>
      <c r="K214" s="117"/>
      <c r="L214" s="194"/>
      <c r="M214" s="195"/>
      <c r="N214" s="194"/>
      <c r="O214" s="194"/>
      <c r="P214" s="194"/>
      <c r="Q214" s="194"/>
      <c r="R214" s="194"/>
      <c r="S214" s="194"/>
      <c r="T214" s="194"/>
      <c r="U214" s="194"/>
      <c r="V214" s="194"/>
      <c r="W214" s="194"/>
      <c r="X214" s="196"/>
      <c r="Y214" s="194"/>
      <c r="Z214" s="194"/>
      <c r="AA214" s="196"/>
      <c r="AB214" s="196"/>
      <c r="AC214" s="196"/>
      <c r="AD214" s="196"/>
      <c r="AE214" s="196"/>
      <c r="AF214" s="196"/>
      <c r="AG214" s="196"/>
      <c r="AH214" s="196"/>
      <c r="AI214" s="194"/>
    </row>
    <row r="215" spans="8:35" hidden="1" x14ac:dyDescent="0.3">
      <c r="H215" s="117"/>
      <c r="J215" s="117"/>
      <c r="K215" s="117"/>
      <c r="L215" s="194"/>
      <c r="M215" s="195"/>
      <c r="N215" s="194"/>
      <c r="O215" s="194"/>
      <c r="P215" s="194"/>
      <c r="Q215" s="194"/>
      <c r="R215" s="194"/>
      <c r="S215" s="194"/>
      <c r="T215" s="194"/>
      <c r="U215" s="194"/>
      <c r="V215" s="194"/>
      <c r="W215" s="194"/>
      <c r="X215" s="196"/>
      <c r="Y215" s="194"/>
      <c r="Z215" s="194"/>
      <c r="AA215" s="196"/>
      <c r="AB215" s="196"/>
      <c r="AC215" s="196"/>
      <c r="AD215" s="196"/>
      <c r="AE215" s="196"/>
      <c r="AF215" s="196"/>
      <c r="AG215" s="196"/>
      <c r="AH215" s="196"/>
      <c r="AI215" s="194"/>
    </row>
    <row r="216" spans="8:35" hidden="1" x14ac:dyDescent="0.3">
      <c r="H216" s="117"/>
      <c r="J216" s="117"/>
      <c r="K216" s="117"/>
      <c r="L216" s="194"/>
      <c r="M216" s="195"/>
      <c r="N216" s="194"/>
      <c r="O216" s="194"/>
      <c r="P216" s="194"/>
      <c r="Q216" s="194"/>
      <c r="R216" s="194"/>
      <c r="S216" s="194"/>
      <c r="T216" s="194"/>
      <c r="U216" s="194"/>
      <c r="V216" s="194"/>
      <c r="W216" s="194"/>
      <c r="X216" s="196"/>
      <c r="Y216" s="194"/>
      <c r="Z216" s="194"/>
      <c r="AA216" s="196"/>
      <c r="AB216" s="196"/>
      <c r="AC216" s="196"/>
      <c r="AD216" s="196"/>
      <c r="AE216" s="196"/>
      <c r="AF216" s="196"/>
      <c r="AG216" s="196"/>
      <c r="AH216" s="196"/>
      <c r="AI216" s="194"/>
    </row>
    <row r="217" spans="8:35" hidden="1" x14ac:dyDescent="0.3">
      <c r="H217" s="117"/>
      <c r="J217" s="117"/>
      <c r="K217" s="117"/>
      <c r="L217" s="194"/>
      <c r="M217" s="195"/>
      <c r="N217" s="194"/>
      <c r="O217" s="194"/>
      <c r="P217" s="194"/>
      <c r="Q217" s="194"/>
      <c r="R217" s="194"/>
      <c r="S217" s="194"/>
      <c r="T217" s="194"/>
      <c r="U217" s="194"/>
      <c r="V217" s="194"/>
      <c r="W217" s="194"/>
      <c r="X217" s="196"/>
      <c r="Y217" s="194"/>
      <c r="Z217" s="194"/>
      <c r="AA217" s="196"/>
      <c r="AB217" s="196"/>
      <c r="AC217" s="196"/>
      <c r="AD217" s="196"/>
      <c r="AE217" s="196"/>
      <c r="AF217" s="196"/>
      <c r="AG217" s="196"/>
      <c r="AH217" s="196"/>
      <c r="AI217" s="194"/>
    </row>
    <row r="218" spans="8:35" hidden="1" x14ac:dyDescent="0.3">
      <c r="H218" s="117"/>
      <c r="J218" s="117"/>
      <c r="K218" s="117"/>
      <c r="L218" s="194"/>
      <c r="M218" s="195"/>
      <c r="N218" s="194"/>
      <c r="O218" s="194"/>
      <c r="P218" s="194"/>
      <c r="Q218" s="194"/>
      <c r="R218" s="194"/>
      <c r="S218" s="194"/>
      <c r="T218" s="194"/>
      <c r="U218" s="194"/>
      <c r="V218" s="194"/>
      <c r="W218" s="194"/>
      <c r="X218" s="196"/>
      <c r="Y218" s="194"/>
      <c r="Z218" s="194"/>
      <c r="AA218" s="196"/>
      <c r="AB218" s="196"/>
      <c r="AC218" s="196"/>
      <c r="AD218" s="196"/>
      <c r="AE218" s="196"/>
      <c r="AF218" s="196"/>
      <c r="AG218" s="196"/>
      <c r="AH218" s="196"/>
      <c r="AI218" s="194"/>
    </row>
    <row r="219" spans="8:35" hidden="1" x14ac:dyDescent="0.3">
      <c r="H219" s="117"/>
      <c r="J219" s="117"/>
      <c r="K219" s="117"/>
      <c r="L219" s="194"/>
      <c r="M219" s="195"/>
      <c r="N219" s="194"/>
      <c r="O219" s="194"/>
      <c r="P219" s="194"/>
      <c r="Q219" s="194"/>
      <c r="R219" s="194"/>
      <c r="S219" s="194"/>
      <c r="T219" s="194"/>
      <c r="U219" s="194"/>
      <c r="V219" s="194"/>
      <c r="W219" s="194"/>
      <c r="X219" s="196"/>
      <c r="Y219" s="194"/>
      <c r="Z219" s="194"/>
      <c r="AA219" s="196"/>
      <c r="AB219" s="196"/>
      <c r="AC219" s="196"/>
      <c r="AD219" s="196"/>
      <c r="AE219" s="196"/>
      <c r="AF219" s="196"/>
      <c r="AG219" s="196"/>
      <c r="AH219" s="196"/>
      <c r="AI219" s="194"/>
    </row>
    <row r="220" spans="8:35" hidden="1" x14ac:dyDescent="0.3">
      <c r="H220" s="117"/>
      <c r="J220" s="117"/>
      <c r="K220" s="117"/>
      <c r="L220" s="194"/>
      <c r="M220" s="195"/>
      <c r="N220" s="194"/>
      <c r="O220" s="194"/>
      <c r="P220" s="194"/>
      <c r="Q220" s="194"/>
      <c r="R220" s="194"/>
      <c r="S220" s="194"/>
      <c r="T220" s="194"/>
      <c r="U220" s="194"/>
      <c r="V220" s="194"/>
      <c r="W220" s="194"/>
      <c r="X220" s="196"/>
      <c r="Y220" s="194"/>
      <c r="Z220" s="194"/>
      <c r="AA220" s="196"/>
      <c r="AB220" s="196"/>
      <c r="AC220" s="196"/>
      <c r="AD220" s="196"/>
      <c r="AE220" s="196"/>
      <c r="AF220" s="196"/>
      <c r="AG220" s="196"/>
      <c r="AH220" s="196"/>
      <c r="AI220" s="194"/>
    </row>
    <row r="221" spans="8:35" hidden="1" x14ac:dyDescent="0.3">
      <c r="H221" s="117"/>
      <c r="J221" s="117"/>
      <c r="K221" s="117"/>
      <c r="L221" s="194"/>
      <c r="M221" s="195"/>
      <c r="N221" s="194"/>
      <c r="O221" s="194"/>
      <c r="P221" s="194"/>
      <c r="Q221" s="194"/>
      <c r="R221" s="194"/>
      <c r="S221" s="194"/>
      <c r="T221" s="194"/>
      <c r="U221" s="194"/>
      <c r="V221" s="194"/>
      <c r="W221" s="194"/>
      <c r="X221" s="196"/>
      <c r="Y221" s="194"/>
      <c r="Z221" s="194"/>
      <c r="AA221" s="196"/>
      <c r="AB221" s="196"/>
      <c r="AC221" s="196"/>
      <c r="AD221" s="196"/>
      <c r="AE221" s="196"/>
      <c r="AF221" s="196"/>
      <c r="AG221" s="196"/>
      <c r="AH221" s="196"/>
      <c r="AI221" s="194"/>
    </row>
    <row r="222" spans="8:35" hidden="1" x14ac:dyDescent="0.3">
      <c r="H222" s="117"/>
      <c r="J222" s="117"/>
      <c r="K222" s="117"/>
      <c r="L222" s="194"/>
      <c r="M222" s="195"/>
      <c r="N222" s="194"/>
      <c r="O222" s="194"/>
      <c r="P222" s="194"/>
      <c r="Q222" s="194"/>
      <c r="R222" s="194"/>
      <c r="S222" s="194"/>
      <c r="T222" s="194"/>
      <c r="U222" s="194"/>
      <c r="V222" s="194"/>
      <c r="W222" s="194"/>
      <c r="X222" s="196"/>
      <c r="Y222" s="194"/>
      <c r="Z222" s="194"/>
      <c r="AA222" s="196"/>
      <c r="AB222" s="196"/>
      <c r="AC222" s="196"/>
      <c r="AD222" s="196"/>
      <c r="AE222" s="196"/>
      <c r="AF222" s="196"/>
      <c r="AG222" s="196"/>
      <c r="AH222" s="196"/>
      <c r="AI222" s="194"/>
    </row>
    <row r="223" spans="8:35" hidden="1" x14ac:dyDescent="0.3">
      <c r="H223" s="117"/>
      <c r="J223" s="117"/>
      <c r="K223" s="117"/>
      <c r="L223" s="194"/>
      <c r="M223" s="195"/>
      <c r="N223" s="194"/>
      <c r="O223" s="194"/>
      <c r="P223" s="194"/>
      <c r="Q223" s="194"/>
      <c r="R223" s="194"/>
      <c r="S223" s="194"/>
      <c r="T223" s="194"/>
      <c r="U223" s="194"/>
      <c r="V223" s="194"/>
      <c r="W223" s="194"/>
      <c r="X223" s="196"/>
      <c r="Y223" s="194"/>
      <c r="Z223" s="194"/>
      <c r="AA223" s="196"/>
      <c r="AB223" s="196"/>
      <c r="AC223" s="196"/>
      <c r="AD223" s="196"/>
      <c r="AE223" s="196"/>
      <c r="AF223" s="196"/>
      <c r="AG223" s="196"/>
      <c r="AH223" s="196"/>
      <c r="AI223" s="194"/>
    </row>
    <row r="224" spans="8:35" hidden="1" x14ac:dyDescent="0.3">
      <c r="H224" s="117"/>
      <c r="J224" s="117"/>
      <c r="K224" s="117"/>
      <c r="L224" s="194"/>
      <c r="M224" s="195"/>
      <c r="N224" s="194"/>
      <c r="O224" s="194"/>
      <c r="P224" s="194"/>
      <c r="Q224" s="194"/>
      <c r="R224" s="194"/>
      <c r="S224" s="194"/>
      <c r="T224" s="194"/>
      <c r="U224" s="194"/>
      <c r="V224" s="194"/>
      <c r="W224" s="194"/>
      <c r="X224" s="196"/>
      <c r="Y224" s="194"/>
      <c r="Z224" s="194"/>
      <c r="AA224" s="196"/>
      <c r="AB224" s="196"/>
      <c r="AC224" s="196"/>
      <c r="AD224" s="196"/>
      <c r="AE224" s="196"/>
      <c r="AF224" s="196"/>
      <c r="AG224" s="196"/>
      <c r="AH224" s="196"/>
      <c r="AI224" s="194"/>
    </row>
    <row r="225" spans="8:35" hidden="1" x14ac:dyDescent="0.3">
      <c r="H225" s="117"/>
      <c r="J225" s="117"/>
      <c r="K225" s="117"/>
      <c r="L225" s="194"/>
      <c r="M225" s="195"/>
      <c r="N225" s="194"/>
      <c r="O225" s="194"/>
      <c r="P225" s="194"/>
      <c r="Q225" s="194"/>
      <c r="R225" s="194"/>
      <c r="S225" s="194"/>
      <c r="T225" s="194"/>
      <c r="U225" s="194"/>
      <c r="V225" s="194"/>
      <c r="W225" s="194"/>
      <c r="X225" s="196"/>
      <c r="Y225" s="194"/>
      <c r="Z225" s="194"/>
      <c r="AA225" s="196"/>
      <c r="AB225" s="196"/>
      <c r="AC225" s="196"/>
      <c r="AD225" s="196"/>
      <c r="AE225" s="196"/>
      <c r="AF225" s="196"/>
      <c r="AG225" s="196"/>
      <c r="AH225" s="196"/>
      <c r="AI225" s="194"/>
    </row>
    <row r="226" spans="8:35" hidden="1" x14ac:dyDescent="0.3">
      <c r="H226" s="117"/>
      <c r="J226" s="117"/>
      <c r="K226" s="117"/>
      <c r="L226" s="194"/>
      <c r="M226" s="195"/>
      <c r="N226" s="194"/>
      <c r="O226" s="194"/>
      <c r="P226" s="194"/>
      <c r="Q226" s="194"/>
      <c r="R226" s="194"/>
      <c r="S226" s="194"/>
      <c r="T226" s="194"/>
      <c r="U226" s="194"/>
      <c r="V226" s="194"/>
      <c r="W226" s="194"/>
      <c r="X226" s="196"/>
      <c r="Y226" s="194"/>
      <c r="Z226" s="194"/>
      <c r="AA226" s="196"/>
      <c r="AB226" s="196"/>
      <c r="AC226" s="196"/>
      <c r="AD226" s="196"/>
      <c r="AE226" s="196"/>
      <c r="AF226" s="196"/>
      <c r="AG226" s="196"/>
      <c r="AH226" s="196"/>
      <c r="AI226" s="194"/>
    </row>
    <row r="227" spans="8:35" hidden="1" x14ac:dyDescent="0.3">
      <c r="H227" s="117"/>
      <c r="J227" s="117"/>
      <c r="K227" s="117"/>
      <c r="L227" s="194"/>
      <c r="M227" s="195"/>
      <c r="N227" s="194"/>
      <c r="O227" s="194"/>
      <c r="P227" s="194"/>
      <c r="Q227" s="194"/>
      <c r="R227" s="194"/>
      <c r="S227" s="194"/>
      <c r="T227" s="194"/>
      <c r="U227" s="194"/>
      <c r="V227" s="194"/>
      <c r="W227" s="194"/>
      <c r="X227" s="196"/>
      <c r="Y227" s="194"/>
      <c r="Z227" s="194"/>
      <c r="AA227" s="196"/>
      <c r="AB227" s="196"/>
      <c r="AC227" s="196"/>
      <c r="AD227" s="196"/>
      <c r="AE227" s="196"/>
      <c r="AF227" s="196"/>
      <c r="AG227" s="196"/>
      <c r="AH227" s="196"/>
      <c r="AI227" s="194"/>
    </row>
    <row r="228" spans="8:35" hidden="1" x14ac:dyDescent="0.3">
      <c r="H228" s="117"/>
      <c r="J228" s="117"/>
      <c r="K228" s="117"/>
      <c r="L228" s="194"/>
      <c r="M228" s="195"/>
      <c r="N228" s="194"/>
      <c r="O228" s="194"/>
      <c r="P228" s="194"/>
      <c r="Q228" s="194"/>
      <c r="R228" s="194"/>
      <c r="S228" s="194"/>
      <c r="T228" s="194"/>
      <c r="U228" s="194"/>
      <c r="V228" s="194"/>
      <c r="W228" s="194"/>
      <c r="X228" s="196"/>
      <c r="Y228" s="194"/>
      <c r="Z228" s="194"/>
      <c r="AA228" s="196"/>
      <c r="AB228" s="196"/>
      <c r="AC228" s="196"/>
      <c r="AD228" s="196"/>
      <c r="AE228" s="196"/>
      <c r="AF228" s="196"/>
      <c r="AG228" s="196"/>
      <c r="AH228" s="196"/>
      <c r="AI228" s="194"/>
    </row>
    <row r="229" spans="8:35" hidden="1" x14ac:dyDescent="0.3">
      <c r="H229" s="117"/>
      <c r="J229" s="117"/>
      <c r="K229" s="117"/>
      <c r="L229" s="194"/>
      <c r="M229" s="195"/>
      <c r="N229" s="194"/>
      <c r="O229" s="194"/>
      <c r="P229" s="194"/>
      <c r="Q229" s="194"/>
      <c r="R229" s="194"/>
      <c r="S229" s="194"/>
      <c r="T229" s="194"/>
      <c r="U229" s="194"/>
      <c r="V229" s="194"/>
      <c r="W229" s="194"/>
      <c r="X229" s="196"/>
      <c r="Y229" s="194"/>
      <c r="Z229" s="194"/>
      <c r="AA229" s="196"/>
      <c r="AB229" s="196"/>
      <c r="AC229" s="196"/>
      <c r="AD229" s="196"/>
      <c r="AE229" s="196"/>
      <c r="AF229" s="196"/>
      <c r="AG229" s="196"/>
      <c r="AH229" s="196"/>
      <c r="AI229" s="194"/>
    </row>
    <row r="230" spans="8:35" hidden="1" x14ac:dyDescent="0.3">
      <c r="H230" s="117"/>
      <c r="J230" s="117"/>
      <c r="K230" s="117"/>
      <c r="L230" s="194"/>
      <c r="M230" s="195"/>
      <c r="N230" s="194"/>
      <c r="O230" s="194"/>
      <c r="P230" s="194"/>
      <c r="Q230" s="194"/>
      <c r="R230" s="194"/>
      <c r="S230" s="194"/>
      <c r="T230" s="194"/>
      <c r="U230" s="194"/>
      <c r="V230" s="194"/>
      <c r="W230" s="194"/>
      <c r="X230" s="196"/>
      <c r="Y230" s="194"/>
      <c r="Z230" s="194"/>
      <c r="AA230" s="196"/>
      <c r="AB230" s="196"/>
      <c r="AC230" s="196"/>
      <c r="AD230" s="196"/>
      <c r="AE230" s="196"/>
      <c r="AF230" s="196"/>
      <c r="AG230" s="196"/>
      <c r="AH230" s="196"/>
      <c r="AI230" s="194"/>
    </row>
    <row r="231" spans="8:35" hidden="1" x14ac:dyDescent="0.3">
      <c r="H231" s="117"/>
      <c r="J231" s="117"/>
      <c r="K231" s="117"/>
      <c r="L231" s="194"/>
      <c r="M231" s="195"/>
      <c r="N231" s="194"/>
      <c r="O231" s="194"/>
      <c r="P231" s="194"/>
      <c r="Q231" s="194"/>
      <c r="R231" s="194"/>
      <c r="S231" s="194"/>
      <c r="T231" s="194"/>
      <c r="U231" s="194"/>
      <c r="V231" s="194"/>
      <c r="W231" s="194"/>
      <c r="X231" s="196"/>
      <c r="Y231" s="194"/>
      <c r="Z231" s="194"/>
      <c r="AA231" s="196"/>
      <c r="AB231" s="196"/>
      <c r="AC231" s="196"/>
      <c r="AD231" s="196"/>
      <c r="AE231" s="196"/>
      <c r="AF231" s="196"/>
      <c r="AG231" s="196"/>
      <c r="AH231" s="196"/>
      <c r="AI231" s="194"/>
    </row>
    <row r="232" spans="8:35" hidden="1" x14ac:dyDescent="0.3">
      <c r="H232" s="117"/>
      <c r="J232" s="117"/>
      <c r="K232" s="117"/>
      <c r="L232" s="194"/>
      <c r="M232" s="195"/>
      <c r="N232" s="194"/>
      <c r="O232" s="194"/>
      <c r="P232" s="194"/>
      <c r="Q232" s="194"/>
      <c r="R232" s="194"/>
      <c r="S232" s="194"/>
      <c r="T232" s="194"/>
      <c r="U232" s="194"/>
      <c r="V232" s="194"/>
      <c r="W232" s="194"/>
      <c r="X232" s="196"/>
      <c r="Y232" s="194"/>
      <c r="Z232" s="194"/>
      <c r="AA232" s="196"/>
      <c r="AB232" s="196"/>
      <c r="AC232" s="196"/>
      <c r="AD232" s="196"/>
      <c r="AE232" s="196"/>
      <c r="AF232" s="196"/>
      <c r="AG232" s="196"/>
      <c r="AH232" s="196"/>
      <c r="AI232" s="194"/>
    </row>
    <row r="233" spans="8:35" hidden="1" x14ac:dyDescent="0.3">
      <c r="H233" s="117"/>
      <c r="J233" s="117"/>
      <c r="K233" s="117"/>
      <c r="L233" s="194"/>
      <c r="M233" s="195"/>
      <c r="N233" s="194"/>
      <c r="O233" s="194"/>
      <c r="P233" s="194"/>
      <c r="Q233" s="194"/>
      <c r="R233" s="194"/>
      <c r="S233" s="194"/>
      <c r="T233" s="194"/>
      <c r="U233" s="194"/>
      <c r="V233" s="194"/>
      <c r="W233" s="194"/>
      <c r="X233" s="196"/>
      <c r="Y233" s="194"/>
      <c r="Z233" s="194"/>
      <c r="AA233" s="196"/>
      <c r="AB233" s="196"/>
      <c r="AC233" s="196"/>
      <c r="AD233" s="196"/>
      <c r="AE233" s="196"/>
      <c r="AF233" s="196"/>
      <c r="AG233" s="196"/>
      <c r="AH233" s="196"/>
      <c r="AI233" s="194"/>
    </row>
    <row r="234" spans="8:35" hidden="1" x14ac:dyDescent="0.3">
      <c r="H234" s="117"/>
      <c r="J234" s="117"/>
      <c r="K234" s="117"/>
      <c r="L234" s="194"/>
      <c r="M234" s="195"/>
      <c r="N234" s="194"/>
      <c r="O234" s="194"/>
      <c r="P234" s="194"/>
      <c r="Q234" s="194"/>
      <c r="R234" s="194"/>
      <c r="S234" s="194"/>
      <c r="T234" s="194"/>
      <c r="U234" s="194"/>
      <c r="V234" s="194"/>
      <c r="W234" s="194"/>
      <c r="X234" s="196"/>
      <c r="Y234" s="194"/>
      <c r="Z234" s="194"/>
      <c r="AA234" s="196"/>
      <c r="AB234" s="196"/>
      <c r="AC234" s="196"/>
      <c r="AD234" s="196"/>
      <c r="AE234" s="196"/>
      <c r="AF234" s="196"/>
      <c r="AG234" s="196"/>
      <c r="AH234" s="196"/>
      <c r="AI234" s="194"/>
    </row>
    <row r="235" spans="8:35" hidden="1" x14ac:dyDescent="0.3">
      <c r="H235" s="117"/>
      <c r="J235" s="117"/>
      <c r="K235" s="117"/>
      <c r="L235" s="194"/>
      <c r="M235" s="195"/>
      <c r="N235" s="194"/>
      <c r="O235" s="194"/>
      <c r="P235" s="194"/>
      <c r="Q235" s="194"/>
      <c r="R235" s="194"/>
      <c r="S235" s="194"/>
      <c r="T235" s="194"/>
      <c r="U235" s="194"/>
      <c r="V235" s="194"/>
      <c r="W235" s="194"/>
      <c r="X235" s="196"/>
      <c r="Y235" s="194"/>
      <c r="Z235" s="194"/>
      <c r="AA235" s="196"/>
      <c r="AB235" s="196"/>
      <c r="AC235" s="196"/>
      <c r="AD235" s="196"/>
      <c r="AE235" s="196"/>
      <c r="AF235" s="196"/>
      <c r="AG235" s="196"/>
      <c r="AH235" s="196"/>
      <c r="AI235" s="194"/>
    </row>
    <row r="236" spans="8:35" hidden="1" x14ac:dyDescent="0.3">
      <c r="H236" s="117"/>
      <c r="J236" s="117"/>
      <c r="K236" s="117"/>
      <c r="L236" s="194"/>
      <c r="M236" s="195"/>
      <c r="N236" s="194"/>
      <c r="O236" s="194"/>
      <c r="P236" s="194"/>
      <c r="Q236" s="194"/>
      <c r="R236" s="194"/>
      <c r="S236" s="194"/>
      <c r="T236" s="194"/>
      <c r="U236" s="194"/>
      <c r="V236" s="194"/>
      <c r="W236" s="194"/>
      <c r="X236" s="196"/>
      <c r="Y236" s="194"/>
      <c r="Z236" s="194"/>
      <c r="AA236" s="196"/>
      <c r="AB236" s="196"/>
      <c r="AC236" s="196"/>
      <c r="AD236" s="196"/>
      <c r="AE236" s="196"/>
      <c r="AF236" s="196"/>
      <c r="AG236" s="196"/>
      <c r="AH236" s="196"/>
      <c r="AI236" s="194"/>
    </row>
    <row r="237" spans="8:35" hidden="1" x14ac:dyDescent="0.3">
      <c r="H237" s="117"/>
      <c r="J237" s="117"/>
      <c r="K237" s="117"/>
      <c r="L237" s="194"/>
      <c r="M237" s="195"/>
      <c r="N237" s="194"/>
      <c r="O237" s="194"/>
      <c r="P237" s="194"/>
      <c r="Q237" s="194"/>
      <c r="R237" s="194"/>
      <c r="S237" s="194"/>
      <c r="T237" s="194"/>
      <c r="U237" s="194"/>
      <c r="V237" s="194"/>
      <c r="W237" s="194"/>
      <c r="X237" s="196"/>
      <c r="Y237" s="194"/>
      <c r="Z237" s="194"/>
      <c r="AA237" s="196"/>
      <c r="AB237" s="196"/>
      <c r="AC237" s="196"/>
      <c r="AD237" s="196"/>
      <c r="AE237" s="196"/>
      <c r="AF237" s="196"/>
      <c r="AG237" s="196"/>
      <c r="AH237" s="196"/>
      <c r="AI237" s="194"/>
    </row>
    <row r="238" spans="8:35" hidden="1" x14ac:dyDescent="0.3">
      <c r="H238" s="117"/>
      <c r="J238" s="117"/>
      <c r="K238" s="117"/>
      <c r="L238" s="194"/>
      <c r="M238" s="195"/>
      <c r="N238" s="194"/>
      <c r="O238" s="194"/>
      <c r="P238" s="194"/>
      <c r="Q238" s="194"/>
      <c r="R238" s="194"/>
      <c r="S238" s="194"/>
      <c r="T238" s="194"/>
      <c r="U238" s="194"/>
      <c r="V238" s="194"/>
      <c r="W238" s="194"/>
      <c r="X238" s="196"/>
      <c r="Y238" s="194"/>
      <c r="Z238" s="194"/>
      <c r="AA238" s="196"/>
      <c r="AB238" s="196"/>
      <c r="AC238" s="196"/>
      <c r="AD238" s="196"/>
      <c r="AE238" s="196"/>
      <c r="AF238" s="196"/>
      <c r="AG238" s="196"/>
      <c r="AH238" s="196"/>
      <c r="AI238" s="194"/>
    </row>
    <row r="239" spans="8:35" hidden="1" x14ac:dyDescent="0.3">
      <c r="H239" s="117"/>
      <c r="J239" s="117"/>
      <c r="K239" s="117"/>
      <c r="L239" s="194"/>
      <c r="M239" s="195"/>
      <c r="N239" s="194"/>
      <c r="O239" s="194"/>
      <c r="P239" s="194"/>
      <c r="Q239" s="194"/>
      <c r="R239" s="194"/>
      <c r="S239" s="194"/>
      <c r="T239" s="194"/>
      <c r="U239" s="194"/>
      <c r="V239" s="194"/>
      <c r="W239" s="194"/>
      <c r="X239" s="196"/>
      <c r="Y239" s="194"/>
      <c r="Z239" s="194"/>
      <c r="AA239" s="196"/>
      <c r="AB239" s="196"/>
      <c r="AC239" s="196"/>
      <c r="AD239" s="196"/>
      <c r="AE239" s="196"/>
      <c r="AF239" s="196"/>
      <c r="AG239" s="196"/>
      <c r="AH239" s="196"/>
      <c r="AI239" s="194"/>
    </row>
    <row r="240" spans="8:35" hidden="1" x14ac:dyDescent="0.3">
      <c r="H240" s="117"/>
      <c r="J240" s="117"/>
      <c r="K240" s="117"/>
      <c r="L240" s="194"/>
      <c r="M240" s="195"/>
      <c r="N240" s="194"/>
      <c r="O240" s="194"/>
      <c r="P240" s="194"/>
      <c r="Q240" s="194"/>
      <c r="R240" s="194"/>
      <c r="S240" s="194"/>
      <c r="T240" s="194"/>
      <c r="U240" s="194"/>
      <c r="V240" s="194"/>
      <c r="W240" s="194"/>
      <c r="X240" s="196"/>
      <c r="Y240" s="194"/>
      <c r="Z240" s="194"/>
      <c r="AA240" s="196"/>
      <c r="AB240" s="196"/>
      <c r="AC240" s="196"/>
      <c r="AD240" s="196"/>
      <c r="AE240" s="196"/>
      <c r="AF240" s="196"/>
      <c r="AG240" s="196"/>
      <c r="AH240" s="196"/>
      <c r="AI240" s="194"/>
    </row>
    <row r="241" spans="8:35" hidden="1" x14ac:dyDescent="0.3">
      <c r="H241" s="117"/>
      <c r="J241" s="117"/>
      <c r="K241" s="117"/>
      <c r="L241" s="194"/>
      <c r="M241" s="195"/>
      <c r="N241" s="194"/>
      <c r="O241" s="194"/>
      <c r="P241" s="194"/>
      <c r="Q241" s="194"/>
      <c r="R241" s="194"/>
      <c r="S241" s="194"/>
      <c r="T241" s="194"/>
      <c r="U241" s="194"/>
      <c r="V241" s="194"/>
      <c r="W241" s="194"/>
      <c r="X241" s="196"/>
      <c r="Y241" s="194"/>
      <c r="Z241" s="194"/>
      <c r="AA241" s="196"/>
      <c r="AB241" s="196"/>
      <c r="AC241" s="196"/>
      <c r="AD241" s="196"/>
      <c r="AE241" s="196"/>
      <c r="AF241" s="196"/>
      <c r="AG241" s="196"/>
      <c r="AH241" s="196"/>
      <c r="AI241" s="194"/>
    </row>
    <row r="242" spans="8:35" hidden="1" x14ac:dyDescent="0.3">
      <c r="H242" s="117"/>
      <c r="J242" s="117"/>
      <c r="K242" s="117"/>
      <c r="L242" s="194"/>
      <c r="M242" s="195"/>
      <c r="N242" s="194"/>
      <c r="O242" s="194"/>
      <c r="P242" s="194"/>
      <c r="Q242" s="194"/>
      <c r="R242" s="194"/>
      <c r="S242" s="194"/>
      <c r="T242" s="194"/>
      <c r="U242" s="194"/>
      <c r="V242" s="194"/>
      <c r="W242" s="194"/>
      <c r="X242" s="196"/>
      <c r="Y242" s="194"/>
      <c r="Z242" s="194"/>
      <c r="AA242" s="196"/>
      <c r="AB242" s="196"/>
      <c r="AC242" s="196"/>
      <c r="AD242" s="196"/>
      <c r="AE242" s="196"/>
      <c r="AF242" s="196"/>
      <c r="AG242" s="196"/>
      <c r="AH242" s="196"/>
      <c r="AI242" s="194"/>
    </row>
    <row r="243" spans="8:35" hidden="1" x14ac:dyDescent="0.3">
      <c r="H243" s="117"/>
      <c r="J243" s="117"/>
      <c r="K243" s="117"/>
      <c r="L243" s="194"/>
      <c r="M243" s="195"/>
      <c r="N243" s="194"/>
      <c r="O243" s="194"/>
      <c r="P243" s="194"/>
      <c r="Q243" s="194"/>
      <c r="R243" s="194"/>
      <c r="S243" s="194"/>
      <c r="T243" s="194"/>
      <c r="U243" s="194"/>
      <c r="V243" s="194"/>
      <c r="W243" s="194"/>
      <c r="X243" s="196"/>
      <c r="Y243" s="194"/>
      <c r="Z243" s="194"/>
      <c r="AA243" s="196"/>
      <c r="AB243" s="196"/>
      <c r="AC243" s="196"/>
      <c r="AD243" s="196"/>
      <c r="AE243" s="196"/>
      <c r="AF243" s="196"/>
      <c r="AG243" s="196"/>
      <c r="AH243" s="196"/>
      <c r="AI243" s="194"/>
    </row>
    <row r="244" spans="8:35" hidden="1" x14ac:dyDescent="0.3">
      <c r="H244" s="117"/>
      <c r="J244" s="117"/>
      <c r="K244" s="117"/>
      <c r="L244" s="194"/>
      <c r="M244" s="195"/>
      <c r="N244" s="194"/>
      <c r="O244" s="194"/>
      <c r="P244" s="194"/>
      <c r="Q244" s="194"/>
      <c r="R244" s="194"/>
      <c r="S244" s="194"/>
      <c r="T244" s="194"/>
      <c r="U244" s="194"/>
      <c r="V244" s="194"/>
      <c r="W244" s="194"/>
      <c r="X244" s="196"/>
      <c r="Y244" s="194"/>
      <c r="Z244" s="194"/>
      <c r="AA244" s="196"/>
      <c r="AB244" s="196"/>
      <c r="AC244" s="196"/>
      <c r="AD244" s="196"/>
      <c r="AE244" s="196"/>
      <c r="AF244" s="196"/>
      <c r="AG244" s="196"/>
      <c r="AH244" s="196"/>
      <c r="AI244" s="194"/>
    </row>
    <row r="245" spans="8:35" hidden="1" x14ac:dyDescent="0.3">
      <c r="H245" s="117"/>
      <c r="J245" s="117"/>
      <c r="K245" s="117"/>
      <c r="L245" s="194"/>
      <c r="M245" s="195"/>
      <c r="N245" s="194"/>
      <c r="O245" s="194"/>
      <c r="P245" s="194"/>
      <c r="Q245" s="194"/>
      <c r="R245" s="194"/>
      <c r="S245" s="194"/>
      <c r="T245" s="194"/>
      <c r="U245" s="194"/>
      <c r="V245" s="194"/>
      <c r="W245" s="194"/>
      <c r="X245" s="196"/>
      <c r="Y245" s="194"/>
      <c r="Z245" s="194"/>
      <c r="AA245" s="196"/>
      <c r="AB245" s="196"/>
      <c r="AC245" s="196"/>
      <c r="AD245" s="196"/>
      <c r="AE245" s="196"/>
      <c r="AF245" s="196"/>
      <c r="AG245" s="196"/>
      <c r="AH245" s="196"/>
      <c r="AI245" s="194"/>
    </row>
    <row r="246" spans="8:35" hidden="1" x14ac:dyDescent="0.3">
      <c r="H246" s="117"/>
      <c r="J246" s="117"/>
      <c r="K246" s="117"/>
      <c r="L246" s="194"/>
      <c r="M246" s="195"/>
      <c r="N246" s="194"/>
      <c r="O246" s="194"/>
      <c r="P246" s="194"/>
      <c r="Q246" s="194"/>
      <c r="R246" s="194"/>
      <c r="S246" s="194"/>
      <c r="T246" s="194"/>
      <c r="U246" s="194"/>
      <c r="V246" s="194"/>
      <c r="W246" s="194"/>
      <c r="X246" s="196"/>
      <c r="Y246" s="194"/>
      <c r="Z246" s="194"/>
      <c r="AA246" s="196"/>
      <c r="AB246" s="196"/>
      <c r="AC246" s="196"/>
      <c r="AD246" s="196"/>
      <c r="AE246" s="196"/>
      <c r="AF246" s="196"/>
      <c r="AG246" s="196"/>
      <c r="AH246" s="196"/>
      <c r="AI246" s="194"/>
    </row>
    <row r="247" spans="8:35" hidden="1" x14ac:dyDescent="0.3">
      <c r="H247" s="117"/>
      <c r="J247" s="117"/>
      <c r="K247" s="117"/>
      <c r="L247" s="194"/>
      <c r="M247" s="195"/>
      <c r="N247" s="194"/>
      <c r="O247" s="194"/>
      <c r="P247" s="194"/>
      <c r="Q247" s="194"/>
      <c r="R247" s="194"/>
      <c r="S247" s="194"/>
      <c r="T247" s="194"/>
      <c r="U247" s="194"/>
      <c r="V247" s="194"/>
      <c r="W247" s="194"/>
      <c r="X247" s="196"/>
      <c r="Y247" s="194"/>
      <c r="Z247" s="194"/>
      <c r="AA247" s="196"/>
      <c r="AB247" s="196"/>
      <c r="AC247" s="196"/>
      <c r="AD247" s="196"/>
      <c r="AE247" s="196"/>
      <c r="AF247" s="196"/>
      <c r="AG247" s="196"/>
      <c r="AH247" s="196"/>
      <c r="AI247" s="194"/>
    </row>
    <row r="248" spans="8:35" hidden="1" x14ac:dyDescent="0.3">
      <c r="H248" s="117"/>
      <c r="J248" s="117"/>
      <c r="K248" s="117"/>
      <c r="L248" s="194"/>
      <c r="M248" s="195"/>
      <c r="N248" s="194"/>
      <c r="O248" s="194"/>
      <c r="P248" s="194"/>
      <c r="Q248" s="194"/>
      <c r="R248" s="194"/>
      <c r="S248" s="194"/>
      <c r="T248" s="194"/>
      <c r="U248" s="194"/>
      <c r="V248" s="194"/>
      <c r="W248" s="194"/>
      <c r="X248" s="196"/>
      <c r="Y248" s="194"/>
      <c r="Z248" s="194"/>
      <c r="AA248" s="196"/>
      <c r="AB248" s="196"/>
      <c r="AC248" s="196"/>
      <c r="AD248" s="196"/>
      <c r="AE248" s="196"/>
      <c r="AF248" s="196"/>
      <c r="AG248" s="196"/>
      <c r="AH248" s="196"/>
      <c r="AI248" s="194"/>
    </row>
    <row r="249" spans="8:35" hidden="1" x14ac:dyDescent="0.3">
      <c r="H249" s="117"/>
      <c r="J249" s="117"/>
      <c r="K249" s="117"/>
      <c r="L249" s="194"/>
      <c r="M249" s="195"/>
      <c r="N249" s="194"/>
      <c r="O249" s="194"/>
      <c r="P249" s="194"/>
      <c r="Q249" s="194"/>
      <c r="R249" s="194"/>
      <c r="S249" s="194"/>
      <c r="T249" s="194"/>
      <c r="U249" s="194"/>
      <c r="V249" s="194"/>
      <c r="W249" s="194"/>
      <c r="X249" s="196"/>
      <c r="Y249" s="194"/>
      <c r="Z249" s="194"/>
      <c r="AA249" s="196"/>
      <c r="AB249" s="196"/>
      <c r="AC249" s="196"/>
      <c r="AD249" s="196"/>
      <c r="AE249" s="196"/>
      <c r="AF249" s="196"/>
      <c r="AG249" s="196"/>
      <c r="AH249" s="196"/>
      <c r="AI249" s="194"/>
    </row>
    <row r="250" spans="8:35" hidden="1" x14ac:dyDescent="0.3">
      <c r="H250" s="117"/>
      <c r="J250" s="117"/>
      <c r="K250" s="117"/>
      <c r="L250" s="194"/>
      <c r="M250" s="195"/>
      <c r="N250" s="194"/>
      <c r="O250" s="194"/>
      <c r="P250" s="194"/>
      <c r="Q250" s="194"/>
      <c r="R250" s="194"/>
      <c r="S250" s="194"/>
      <c r="T250" s="194"/>
      <c r="U250" s="194"/>
      <c r="V250" s="194"/>
      <c r="W250" s="194"/>
      <c r="X250" s="196"/>
      <c r="Y250" s="194"/>
      <c r="Z250" s="194"/>
      <c r="AA250" s="196"/>
      <c r="AB250" s="196"/>
      <c r="AC250" s="196"/>
      <c r="AD250" s="196"/>
      <c r="AE250" s="196"/>
      <c r="AF250" s="196"/>
      <c r="AG250" s="196"/>
      <c r="AH250" s="196"/>
      <c r="AI250" s="194"/>
    </row>
    <row r="251" spans="8:35" hidden="1" x14ac:dyDescent="0.3">
      <c r="H251" s="117"/>
      <c r="J251" s="117"/>
      <c r="K251" s="117"/>
      <c r="L251" s="194"/>
      <c r="M251" s="195"/>
      <c r="N251" s="194"/>
      <c r="O251" s="194"/>
      <c r="P251" s="194"/>
      <c r="Q251" s="194"/>
      <c r="R251" s="194"/>
      <c r="S251" s="194"/>
      <c r="T251" s="194"/>
      <c r="U251" s="194"/>
      <c r="V251" s="194"/>
      <c r="W251" s="194"/>
      <c r="X251" s="196"/>
      <c r="Y251" s="194"/>
      <c r="Z251" s="194"/>
      <c r="AA251" s="196"/>
      <c r="AB251" s="196"/>
      <c r="AC251" s="196"/>
      <c r="AD251" s="196"/>
      <c r="AE251" s="196"/>
      <c r="AF251" s="196"/>
      <c r="AG251" s="196"/>
      <c r="AH251" s="196"/>
      <c r="AI251" s="194"/>
    </row>
    <row r="252" spans="8:35" hidden="1" x14ac:dyDescent="0.3">
      <c r="H252" s="117"/>
      <c r="J252" s="117"/>
      <c r="K252" s="117"/>
      <c r="L252" s="194"/>
      <c r="M252" s="195"/>
      <c r="N252" s="194"/>
      <c r="O252" s="194"/>
      <c r="P252" s="194"/>
      <c r="Q252" s="194"/>
      <c r="R252" s="194"/>
      <c r="S252" s="194"/>
      <c r="T252" s="194"/>
      <c r="U252" s="194"/>
      <c r="V252" s="194"/>
      <c r="W252" s="194"/>
      <c r="X252" s="196"/>
      <c r="Y252" s="194"/>
      <c r="Z252" s="194"/>
      <c r="AA252" s="196"/>
      <c r="AB252" s="196"/>
      <c r="AC252" s="196"/>
      <c r="AD252" s="196"/>
      <c r="AE252" s="196"/>
      <c r="AF252" s="196"/>
      <c r="AG252" s="196"/>
      <c r="AH252" s="196"/>
      <c r="AI252" s="194"/>
    </row>
    <row r="253" spans="8:35" hidden="1" x14ac:dyDescent="0.3">
      <c r="H253" s="117"/>
      <c r="J253" s="117"/>
      <c r="K253" s="117"/>
      <c r="L253" s="194"/>
      <c r="M253" s="195"/>
      <c r="N253" s="194"/>
      <c r="O253" s="194"/>
      <c r="P253" s="194"/>
      <c r="Q253" s="194"/>
      <c r="R253" s="194"/>
      <c r="S253" s="194"/>
      <c r="T253" s="194"/>
      <c r="U253" s="194"/>
      <c r="V253" s="194"/>
      <c r="W253" s="194"/>
      <c r="X253" s="196"/>
      <c r="Y253" s="194"/>
      <c r="Z253" s="194"/>
      <c r="AA253" s="196"/>
      <c r="AB253" s="196"/>
      <c r="AC253" s="196"/>
      <c r="AD253" s="196"/>
      <c r="AE253" s="196"/>
      <c r="AF253" s="196"/>
      <c r="AG253" s="196"/>
      <c r="AH253" s="196"/>
      <c r="AI253" s="194"/>
    </row>
    <row r="254" spans="8:35" hidden="1" x14ac:dyDescent="0.3">
      <c r="H254" s="117"/>
      <c r="J254" s="117"/>
      <c r="K254" s="117"/>
      <c r="L254" s="194"/>
      <c r="M254" s="195"/>
      <c r="N254" s="194"/>
      <c r="O254" s="194"/>
      <c r="P254" s="194"/>
      <c r="Q254" s="194"/>
      <c r="R254" s="194"/>
      <c r="S254" s="194"/>
      <c r="T254" s="194"/>
      <c r="U254" s="194"/>
      <c r="V254" s="194"/>
      <c r="W254" s="194"/>
      <c r="X254" s="196"/>
      <c r="Y254" s="194"/>
      <c r="Z254" s="194"/>
      <c r="AA254" s="196"/>
      <c r="AB254" s="196"/>
      <c r="AC254" s="196"/>
      <c r="AD254" s="196"/>
      <c r="AE254" s="196"/>
      <c r="AF254" s="196"/>
      <c r="AG254" s="196"/>
      <c r="AH254" s="196"/>
      <c r="AI254" s="194"/>
    </row>
    <row r="255" spans="8:35" hidden="1" x14ac:dyDescent="0.3">
      <c r="H255" s="117"/>
      <c r="J255" s="117"/>
      <c r="K255" s="117"/>
      <c r="L255" s="194"/>
      <c r="M255" s="195"/>
      <c r="N255" s="194"/>
      <c r="O255" s="194"/>
      <c r="P255" s="194"/>
      <c r="Q255" s="194"/>
      <c r="R255" s="194"/>
      <c r="S255" s="194"/>
      <c r="T255" s="194"/>
      <c r="U255" s="194"/>
      <c r="V255" s="194"/>
      <c r="W255" s="194"/>
      <c r="X255" s="196"/>
      <c r="Y255" s="194"/>
      <c r="Z255" s="194"/>
      <c r="AA255" s="196"/>
      <c r="AB255" s="196"/>
      <c r="AC255" s="196"/>
      <c r="AD255" s="196"/>
      <c r="AE255" s="196"/>
      <c r="AF255" s="196"/>
      <c r="AG255" s="196"/>
      <c r="AH255" s="196"/>
      <c r="AI255" s="194"/>
    </row>
    <row r="256" spans="8:35" hidden="1" x14ac:dyDescent="0.3">
      <c r="H256" s="117"/>
      <c r="J256" s="117"/>
      <c r="K256" s="117"/>
      <c r="L256" s="194"/>
      <c r="M256" s="195"/>
      <c r="N256" s="194"/>
      <c r="O256" s="194"/>
      <c r="P256" s="194"/>
      <c r="Q256" s="194"/>
      <c r="R256" s="194"/>
      <c r="S256" s="194"/>
      <c r="T256" s="194"/>
      <c r="U256" s="194"/>
      <c r="V256" s="194"/>
      <c r="W256" s="194"/>
      <c r="X256" s="196"/>
      <c r="Y256" s="194"/>
      <c r="Z256" s="194"/>
      <c r="AA256" s="196"/>
      <c r="AB256" s="196"/>
      <c r="AC256" s="196"/>
      <c r="AD256" s="196"/>
      <c r="AE256" s="196"/>
      <c r="AF256" s="196"/>
      <c r="AG256" s="196"/>
      <c r="AH256" s="196"/>
      <c r="AI256" s="194"/>
    </row>
    <row r="257" spans="8:35" hidden="1" x14ac:dyDescent="0.3">
      <c r="H257" s="117"/>
      <c r="J257" s="117"/>
      <c r="K257" s="117"/>
      <c r="L257" s="194"/>
      <c r="M257" s="195"/>
      <c r="N257" s="194"/>
      <c r="O257" s="194"/>
      <c r="P257" s="194"/>
      <c r="Q257" s="194"/>
      <c r="R257" s="194"/>
      <c r="S257" s="194"/>
      <c r="T257" s="194"/>
      <c r="U257" s="194"/>
      <c r="V257" s="194"/>
      <c r="W257" s="194"/>
      <c r="X257" s="196"/>
      <c r="Y257" s="194"/>
      <c r="Z257" s="194"/>
      <c r="AA257" s="196"/>
      <c r="AB257" s="196"/>
      <c r="AC257" s="196"/>
      <c r="AD257" s="196"/>
      <c r="AE257" s="196"/>
      <c r="AF257" s="196"/>
      <c r="AG257" s="196"/>
      <c r="AH257" s="196"/>
      <c r="AI257" s="194"/>
    </row>
    <row r="258" spans="8:35" hidden="1" x14ac:dyDescent="0.3">
      <c r="H258" s="117"/>
      <c r="J258" s="117"/>
      <c r="K258" s="117"/>
      <c r="L258" s="194"/>
      <c r="M258" s="195"/>
      <c r="N258" s="194"/>
      <c r="O258" s="194"/>
      <c r="P258" s="194"/>
      <c r="Q258" s="194"/>
      <c r="R258" s="194"/>
      <c r="S258" s="194"/>
      <c r="T258" s="194"/>
      <c r="U258" s="194"/>
      <c r="V258" s="194"/>
      <c r="W258" s="194"/>
      <c r="X258" s="196"/>
      <c r="Y258" s="194"/>
      <c r="Z258" s="194"/>
      <c r="AA258" s="196"/>
      <c r="AB258" s="196"/>
      <c r="AC258" s="196"/>
      <c r="AD258" s="196"/>
      <c r="AE258" s="196"/>
      <c r="AF258" s="196"/>
      <c r="AG258" s="196"/>
      <c r="AH258" s="196"/>
      <c r="AI258" s="194"/>
    </row>
    <row r="259" spans="8:35" hidden="1" x14ac:dyDescent="0.3">
      <c r="H259" s="117"/>
      <c r="J259" s="117"/>
      <c r="K259" s="117"/>
      <c r="L259" s="194"/>
      <c r="M259" s="195"/>
      <c r="N259" s="194"/>
      <c r="O259" s="194"/>
      <c r="P259" s="194"/>
      <c r="Q259" s="194"/>
      <c r="R259" s="194"/>
      <c r="S259" s="194"/>
      <c r="T259" s="194"/>
      <c r="U259" s="194"/>
      <c r="V259" s="194"/>
      <c r="W259" s="194"/>
      <c r="X259" s="196"/>
      <c r="Y259" s="194"/>
      <c r="Z259" s="194"/>
      <c r="AA259" s="196"/>
      <c r="AB259" s="196"/>
      <c r="AC259" s="196"/>
      <c r="AD259" s="196"/>
      <c r="AE259" s="196"/>
      <c r="AF259" s="196"/>
      <c r="AG259" s="196"/>
      <c r="AH259" s="196"/>
      <c r="AI259" s="194"/>
    </row>
    <row r="260" spans="8:35" hidden="1" x14ac:dyDescent="0.3">
      <c r="H260" s="117"/>
      <c r="J260" s="117"/>
      <c r="K260" s="117"/>
      <c r="L260" s="194"/>
      <c r="M260" s="195"/>
      <c r="N260" s="194"/>
      <c r="O260" s="194"/>
      <c r="P260" s="194"/>
      <c r="Q260" s="194"/>
      <c r="R260" s="194"/>
      <c r="S260" s="194"/>
      <c r="T260" s="194"/>
      <c r="U260" s="194"/>
      <c r="V260" s="194"/>
      <c r="W260" s="194"/>
      <c r="X260" s="196"/>
      <c r="Y260" s="194"/>
      <c r="Z260" s="194"/>
      <c r="AA260" s="196"/>
      <c r="AB260" s="196"/>
      <c r="AC260" s="196"/>
      <c r="AD260" s="196"/>
      <c r="AE260" s="196"/>
      <c r="AF260" s="196"/>
      <c r="AG260" s="196"/>
      <c r="AH260" s="196"/>
      <c r="AI260" s="194"/>
    </row>
    <row r="261" spans="8:35" hidden="1" x14ac:dyDescent="0.3">
      <c r="H261" s="117"/>
      <c r="J261" s="117"/>
      <c r="K261" s="117"/>
      <c r="L261" s="194"/>
      <c r="M261" s="195"/>
      <c r="N261" s="194"/>
      <c r="O261" s="194"/>
      <c r="P261" s="194"/>
      <c r="Q261" s="194"/>
      <c r="R261" s="194"/>
      <c r="S261" s="194"/>
      <c r="T261" s="194"/>
      <c r="U261" s="194"/>
      <c r="V261" s="194"/>
      <c r="W261" s="194"/>
      <c r="X261" s="196"/>
      <c r="Y261" s="194"/>
      <c r="Z261" s="194"/>
      <c r="AA261" s="196"/>
      <c r="AB261" s="196"/>
      <c r="AC261" s="196"/>
      <c r="AD261" s="196"/>
      <c r="AE261" s="196"/>
      <c r="AF261" s="196"/>
      <c r="AG261" s="196"/>
      <c r="AH261" s="196"/>
      <c r="AI261" s="194"/>
    </row>
    <row r="262" spans="8:35" hidden="1" x14ac:dyDescent="0.3">
      <c r="H262" s="117"/>
      <c r="J262" s="117"/>
      <c r="K262" s="117"/>
      <c r="L262" s="194"/>
      <c r="M262" s="195"/>
      <c r="N262" s="194"/>
      <c r="O262" s="194"/>
      <c r="P262" s="194"/>
      <c r="Q262" s="194"/>
      <c r="R262" s="194"/>
      <c r="S262" s="194"/>
      <c r="T262" s="194"/>
      <c r="U262" s="194"/>
      <c r="V262" s="194"/>
      <c r="W262" s="194"/>
      <c r="X262" s="196"/>
      <c r="Y262" s="194"/>
      <c r="Z262" s="194"/>
      <c r="AA262" s="196"/>
      <c r="AB262" s="196"/>
      <c r="AC262" s="196"/>
      <c r="AD262" s="196"/>
      <c r="AE262" s="196"/>
      <c r="AF262" s="196"/>
      <c r="AG262" s="196"/>
      <c r="AH262" s="196"/>
      <c r="AI262" s="194"/>
    </row>
    <row r="263" spans="8:35" hidden="1" x14ac:dyDescent="0.3">
      <c r="H263" s="117"/>
      <c r="J263" s="117"/>
      <c r="K263" s="117"/>
      <c r="L263" s="194"/>
      <c r="M263" s="195"/>
      <c r="N263" s="194"/>
      <c r="O263" s="194"/>
      <c r="P263" s="194"/>
      <c r="Q263" s="194"/>
      <c r="R263" s="194"/>
      <c r="S263" s="194"/>
      <c r="T263" s="194"/>
      <c r="U263" s="194"/>
      <c r="V263" s="194"/>
      <c r="W263" s="194"/>
      <c r="X263" s="196"/>
      <c r="Y263" s="194"/>
      <c r="Z263" s="194"/>
      <c r="AA263" s="196"/>
      <c r="AB263" s="196"/>
      <c r="AC263" s="196"/>
      <c r="AD263" s="196"/>
      <c r="AE263" s="196"/>
      <c r="AF263" s="196"/>
      <c r="AG263" s="196"/>
      <c r="AH263" s="196"/>
      <c r="AI263" s="194"/>
    </row>
    <row r="264" spans="8:35" hidden="1" x14ac:dyDescent="0.3">
      <c r="H264" s="117"/>
      <c r="J264" s="117"/>
      <c r="K264" s="117"/>
      <c r="L264" s="194"/>
      <c r="M264" s="195"/>
      <c r="N264" s="194"/>
      <c r="O264" s="194"/>
      <c r="P264" s="194"/>
      <c r="Q264" s="194"/>
      <c r="R264" s="194"/>
      <c r="S264" s="194"/>
      <c r="T264" s="194"/>
      <c r="U264" s="194"/>
      <c r="V264" s="194"/>
      <c r="W264" s="194"/>
      <c r="X264" s="196"/>
      <c r="Y264" s="194"/>
      <c r="Z264" s="194"/>
      <c r="AA264" s="196"/>
      <c r="AB264" s="196"/>
      <c r="AC264" s="196"/>
      <c r="AD264" s="196"/>
      <c r="AE264" s="196"/>
      <c r="AF264" s="196"/>
      <c r="AG264" s="196"/>
      <c r="AH264" s="196"/>
      <c r="AI264" s="194"/>
    </row>
    <row r="265" spans="8:35" hidden="1" x14ac:dyDescent="0.3">
      <c r="H265" s="117"/>
      <c r="J265" s="117"/>
      <c r="K265" s="117"/>
      <c r="L265" s="194"/>
      <c r="M265" s="195"/>
      <c r="N265" s="194"/>
      <c r="O265" s="194"/>
      <c r="P265" s="194"/>
      <c r="Q265" s="194"/>
      <c r="R265" s="194"/>
      <c r="S265" s="194"/>
      <c r="T265" s="194"/>
      <c r="U265" s="194"/>
      <c r="V265" s="194"/>
      <c r="W265" s="194"/>
      <c r="X265" s="196"/>
      <c r="Y265" s="194"/>
      <c r="Z265" s="194"/>
      <c r="AA265" s="196"/>
      <c r="AB265" s="196"/>
      <c r="AC265" s="196"/>
      <c r="AD265" s="196"/>
      <c r="AE265" s="196"/>
      <c r="AF265" s="196"/>
      <c r="AG265" s="196"/>
      <c r="AH265" s="196"/>
      <c r="AI265" s="194"/>
    </row>
    <row r="266" spans="8:35" hidden="1" x14ac:dyDescent="0.3">
      <c r="H266" s="117"/>
      <c r="J266" s="117"/>
      <c r="K266" s="117"/>
      <c r="L266" s="194"/>
      <c r="M266" s="195"/>
      <c r="N266" s="194"/>
      <c r="O266" s="194"/>
      <c r="P266" s="194"/>
      <c r="Q266" s="194"/>
      <c r="R266" s="194"/>
      <c r="S266" s="194"/>
      <c r="T266" s="194"/>
      <c r="U266" s="194"/>
      <c r="V266" s="194"/>
      <c r="W266" s="194"/>
      <c r="X266" s="196"/>
      <c r="Y266" s="194"/>
      <c r="Z266" s="194"/>
      <c r="AA266" s="196"/>
      <c r="AB266" s="196"/>
      <c r="AC266" s="196"/>
      <c r="AD266" s="196"/>
      <c r="AE266" s="196"/>
      <c r="AF266" s="196"/>
      <c r="AG266" s="196"/>
      <c r="AH266" s="196"/>
      <c r="AI266" s="194"/>
    </row>
    <row r="267" spans="8:35" hidden="1" x14ac:dyDescent="0.3">
      <c r="H267" s="117"/>
      <c r="J267" s="117"/>
      <c r="K267" s="117"/>
      <c r="L267" s="194"/>
      <c r="M267" s="195"/>
      <c r="N267" s="194"/>
      <c r="O267" s="194"/>
      <c r="P267" s="194"/>
      <c r="Q267" s="194"/>
      <c r="R267" s="194"/>
      <c r="S267" s="194"/>
      <c r="T267" s="194"/>
      <c r="U267" s="194"/>
      <c r="V267" s="194"/>
      <c r="W267" s="194"/>
      <c r="X267" s="196"/>
      <c r="Y267" s="194"/>
      <c r="Z267" s="194"/>
      <c r="AA267" s="196"/>
      <c r="AB267" s="196"/>
      <c r="AC267" s="196"/>
      <c r="AD267" s="196"/>
      <c r="AE267" s="196"/>
      <c r="AF267" s="196"/>
      <c r="AG267" s="196"/>
      <c r="AH267" s="196"/>
      <c r="AI267" s="194"/>
    </row>
    <row r="268" spans="8:35" hidden="1" x14ac:dyDescent="0.3">
      <c r="H268" s="117"/>
      <c r="J268" s="117"/>
      <c r="K268" s="117"/>
      <c r="L268" s="194"/>
      <c r="M268" s="195"/>
      <c r="N268" s="194"/>
      <c r="O268" s="194"/>
      <c r="P268" s="194"/>
      <c r="Q268" s="194"/>
      <c r="R268" s="194"/>
      <c r="S268" s="194"/>
      <c r="T268" s="194"/>
      <c r="U268" s="194"/>
      <c r="V268" s="194"/>
      <c r="W268" s="194"/>
      <c r="X268" s="196"/>
      <c r="Y268" s="194"/>
      <c r="Z268" s="194"/>
      <c r="AA268" s="196"/>
      <c r="AB268" s="196"/>
      <c r="AC268" s="196"/>
      <c r="AD268" s="196"/>
      <c r="AE268" s="196"/>
      <c r="AF268" s="196"/>
      <c r="AG268" s="196"/>
      <c r="AH268" s="196"/>
      <c r="AI268" s="194"/>
    </row>
    <row r="269" spans="8:35" hidden="1" x14ac:dyDescent="0.3">
      <c r="H269" s="117"/>
      <c r="J269" s="117"/>
      <c r="K269" s="117"/>
      <c r="L269" s="194"/>
      <c r="M269" s="195"/>
      <c r="N269" s="194"/>
      <c r="O269" s="194"/>
      <c r="P269" s="194"/>
      <c r="Q269" s="194"/>
      <c r="R269" s="194"/>
      <c r="S269" s="194"/>
      <c r="T269" s="194"/>
      <c r="U269" s="194"/>
      <c r="V269" s="194"/>
      <c r="W269" s="194"/>
      <c r="X269" s="196"/>
      <c r="Y269" s="194"/>
      <c r="Z269" s="194"/>
      <c r="AA269" s="196"/>
      <c r="AB269" s="196"/>
      <c r="AC269" s="196"/>
      <c r="AD269" s="196"/>
      <c r="AE269" s="196"/>
      <c r="AF269" s="196"/>
      <c r="AG269" s="196"/>
      <c r="AH269" s="196"/>
      <c r="AI269" s="194"/>
    </row>
    <row r="270" spans="8:35" hidden="1" x14ac:dyDescent="0.3">
      <c r="H270" s="117"/>
      <c r="J270" s="117"/>
      <c r="K270" s="117"/>
      <c r="L270" s="194"/>
      <c r="M270" s="195"/>
      <c r="N270" s="194"/>
      <c r="O270" s="194"/>
      <c r="P270" s="194"/>
      <c r="Q270" s="194"/>
      <c r="R270" s="194"/>
      <c r="S270" s="194"/>
      <c r="T270" s="194"/>
      <c r="U270" s="194"/>
      <c r="V270" s="194"/>
      <c r="W270" s="194"/>
      <c r="X270" s="196"/>
      <c r="Y270" s="194"/>
      <c r="Z270" s="194"/>
      <c r="AA270" s="196"/>
      <c r="AB270" s="196"/>
      <c r="AC270" s="196"/>
      <c r="AD270" s="196"/>
      <c r="AE270" s="196"/>
      <c r="AF270" s="196"/>
      <c r="AG270" s="196"/>
      <c r="AH270" s="196"/>
      <c r="AI270" s="194"/>
    </row>
    <row r="271" spans="8:35" hidden="1" x14ac:dyDescent="0.3">
      <c r="H271" s="117"/>
      <c r="J271" s="117"/>
      <c r="K271" s="117"/>
      <c r="L271" s="194"/>
      <c r="M271" s="195"/>
      <c r="N271" s="194"/>
      <c r="O271" s="194"/>
      <c r="P271" s="194"/>
      <c r="Q271" s="194"/>
      <c r="R271" s="194"/>
      <c r="S271" s="194"/>
      <c r="T271" s="194"/>
      <c r="U271" s="194"/>
      <c r="V271" s="194"/>
      <c r="W271" s="194"/>
      <c r="X271" s="196"/>
      <c r="Y271" s="194"/>
      <c r="Z271" s="194"/>
      <c r="AA271" s="196"/>
      <c r="AB271" s="196"/>
      <c r="AC271" s="196"/>
      <c r="AD271" s="196"/>
      <c r="AE271" s="196"/>
      <c r="AF271" s="196"/>
      <c r="AG271" s="196"/>
      <c r="AH271" s="196"/>
      <c r="AI271" s="194"/>
    </row>
    <row r="272" spans="8:35" hidden="1" x14ac:dyDescent="0.3">
      <c r="H272" s="117"/>
      <c r="J272" s="117"/>
      <c r="K272" s="117"/>
      <c r="L272" s="194"/>
      <c r="M272" s="195"/>
      <c r="N272" s="194"/>
      <c r="O272" s="194"/>
      <c r="P272" s="194"/>
      <c r="Q272" s="194"/>
      <c r="R272" s="194"/>
      <c r="S272" s="194"/>
      <c r="T272" s="194"/>
      <c r="U272" s="194"/>
      <c r="V272" s="194"/>
      <c r="W272" s="194"/>
      <c r="X272" s="196"/>
      <c r="Y272" s="194"/>
      <c r="Z272" s="194"/>
      <c r="AA272" s="196"/>
      <c r="AB272" s="196"/>
      <c r="AC272" s="196"/>
      <c r="AD272" s="196"/>
      <c r="AE272" s="196"/>
      <c r="AF272" s="196"/>
      <c r="AG272" s="196"/>
      <c r="AH272" s="196"/>
      <c r="AI272" s="194"/>
    </row>
    <row r="273" spans="8:35" hidden="1" x14ac:dyDescent="0.3">
      <c r="H273" s="117"/>
      <c r="J273" s="117"/>
      <c r="K273" s="117"/>
      <c r="L273" s="194"/>
      <c r="M273" s="195"/>
      <c r="N273" s="194"/>
      <c r="O273" s="194"/>
      <c r="P273" s="194"/>
      <c r="Q273" s="194"/>
      <c r="R273" s="194"/>
      <c r="S273" s="194"/>
      <c r="T273" s="194"/>
      <c r="U273" s="194"/>
      <c r="V273" s="194"/>
      <c r="W273" s="194"/>
      <c r="X273" s="196"/>
      <c r="Y273" s="194"/>
      <c r="Z273" s="194"/>
      <c r="AA273" s="196"/>
      <c r="AB273" s="196"/>
      <c r="AC273" s="196"/>
      <c r="AD273" s="196"/>
      <c r="AE273" s="196"/>
      <c r="AF273" s="196"/>
      <c r="AG273" s="196"/>
      <c r="AH273" s="196"/>
      <c r="AI273" s="194"/>
    </row>
    <row r="274" spans="8:35" hidden="1" x14ac:dyDescent="0.3">
      <c r="H274" s="117"/>
      <c r="J274" s="117"/>
      <c r="K274" s="117"/>
      <c r="L274" s="194"/>
      <c r="M274" s="195"/>
      <c r="N274" s="194"/>
      <c r="O274" s="194"/>
      <c r="P274" s="194"/>
      <c r="Q274" s="194"/>
      <c r="R274" s="194"/>
      <c r="S274" s="194"/>
      <c r="T274" s="194"/>
      <c r="U274" s="194"/>
      <c r="V274" s="194"/>
      <c r="W274" s="194"/>
      <c r="X274" s="196"/>
      <c r="Y274" s="194"/>
      <c r="Z274" s="194"/>
      <c r="AA274" s="196"/>
      <c r="AB274" s="196"/>
      <c r="AC274" s="196"/>
      <c r="AD274" s="196"/>
      <c r="AE274" s="196"/>
      <c r="AF274" s="196"/>
      <c r="AG274" s="196"/>
      <c r="AH274" s="196"/>
      <c r="AI274" s="194"/>
    </row>
    <row r="275" spans="8:35" hidden="1" x14ac:dyDescent="0.3">
      <c r="H275" s="117"/>
      <c r="J275" s="117"/>
      <c r="K275" s="117"/>
      <c r="L275" s="194"/>
      <c r="M275" s="195"/>
      <c r="N275" s="194"/>
      <c r="O275" s="194"/>
      <c r="P275" s="194"/>
      <c r="Q275" s="194"/>
      <c r="R275" s="194"/>
      <c r="S275" s="194"/>
      <c r="T275" s="194"/>
      <c r="U275" s="194"/>
      <c r="V275" s="194"/>
      <c r="W275" s="194"/>
      <c r="X275" s="196"/>
      <c r="Y275" s="194"/>
      <c r="Z275" s="194"/>
      <c r="AA275" s="196"/>
      <c r="AB275" s="196"/>
      <c r="AC275" s="196"/>
      <c r="AD275" s="196"/>
      <c r="AE275" s="196"/>
      <c r="AF275" s="196"/>
      <c r="AG275" s="196"/>
      <c r="AH275" s="196"/>
      <c r="AI275" s="194"/>
    </row>
    <row r="276" spans="8:35" hidden="1" x14ac:dyDescent="0.3">
      <c r="H276" s="117"/>
      <c r="J276" s="117"/>
      <c r="K276" s="117"/>
      <c r="L276" s="194"/>
      <c r="M276" s="195"/>
      <c r="N276" s="194"/>
      <c r="O276" s="194"/>
      <c r="P276" s="194"/>
      <c r="Q276" s="194"/>
      <c r="R276" s="194"/>
      <c r="S276" s="194"/>
      <c r="T276" s="194"/>
      <c r="U276" s="194"/>
      <c r="V276" s="194"/>
      <c r="W276" s="194"/>
      <c r="X276" s="196"/>
      <c r="Y276" s="194"/>
      <c r="Z276" s="194"/>
      <c r="AA276" s="196"/>
      <c r="AB276" s="196"/>
      <c r="AC276" s="196"/>
      <c r="AD276" s="196"/>
      <c r="AE276" s="196"/>
      <c r="AF276" s="196"/>
      <c r="AG276" s="196"/>
      <c r="AH276" s="196"/>
      <c r="AI276" s="194"/>
    </row>
    <row r="277" spans="8:35" hidden="1" x14ac:dyDescent="0.3">
      <c r="H277" s="117"/>
      <c r="J277" s="117"/>
      <c r="K277" s="117"/>
      <c r="L277" s="194"/>
      <c r="M277" s="195"/>
      <c r="N277" s="194"/>
      <c r="O277" s="194"/>
      <c r="P277" s="194"/>
      <c r="Q277" s="194"/>
      <c r="R277" s="194"/>
      <c r="S277" s="194"/>
      <c r="T277" s="194"/>
      <c r="U277" s="194"/>
      <c r="V277" s="194"/>
      <c r="W277" s="194"/>
      <c r="X277" s="196"/>
      <c r="Y277" s="194"/>
      <c r="Z277" s="194"/>
      <c r="AA277" s="196"/>
      <c r="AB277" s="196"/>
      <c r="AC277" s="196"/>
      <c r="AD277" s="196"/>
      <c r="AE277" s="196"/>
      <c r="AF277" s="196"/>
      <c r="AG277" s="196"/>
      <c r="AH277" s="196"/>
      <c r="AI277" s="194"/>
    </row>
    <row r="278" spans="8:35" hidden="1" x14ac:dyDescent="0.3">
      <c r="H278" s="117"/>
      <c r="J278" s="117"/>
      <c r="K278" s="117"/>
      <c r="L278" s="194"/>
      <c r="M278" s="195"/>
      <c r="N278" s="194"/>
      <c r="O278" s="194"/>
      <c r="P278" s="194"/>
      <c r="Q278" s="194"/>
      <c r="R278" s="194"/>
      <c r="S278" s="194"/>
      <c r="T278" s="194"/>
      <c r="U278" s="194"/>
      <c r="V278" s="194"/>
      <c r="W278" s="194"/>
      <c r="X278" s="196"/>
      <c r="Y278" s="194"/>
      <c r="Z278" s="194"/>
      <c r="AA278" s="196"/>
      <c r="AB278" s="196"/>
      <c r="AC278" s="196"/>
      <c r="AD278" s="196"/>
      <c r="AE278" s="196"/>
      <c r="AF278" s="196"/>
      <c r="AG278" s="196"/>
      <c r="AH278" s="196"/>
      <c r="AI278" s="194"/>
    </row>
    <row r="279" spans="8:35" hidden="1" x14ac:dyDescent="0.3">
      <c r="H279" s="117"/>
      <c r="J279" s="117"/>
      <c r="K279" s="117"/>
      <c r="L279" s="194"/>
      <c r="M279" s="195"/>
      <c r="N279" s="194"/>
      <c r="O279" s="194"/>
      <c r="P279" s="194"/>
      <c r="Q279" s="194"/>
      <c r="R279" s="194"/>
      <c r="S279" s="194"/>
      <c r="T279" s="194"/>
      <c r="U279" s="194"/>
      <c r="V279" s="194"/>
      <c r="W279" s="194"/>
      <c r="X279" s="196"/>
      <c r="Y279" s="194"/>
      <c r="Z279" s="194"/>
      <c r="AA279" s="196"/>
      <c r="AB279" s="196"/>
      <c r="AC279" s="196"/>
      <c r="AD279" s="196"/>
      <c r="AE279" s="196"/>
      <c r="AF279" s="196"/>
      <c r="AG279" s="196"/>
      <c r="AH279" s="196"/>
      <c r="AI279" s="194"/>
    </row>
    <row r="280" spans="8:35" hidden="1" x14ac:dyDescent="0.3">
      <c r="H280" s="117"/>
      <c r="J280" s="117"/>
      <c r="K280" s="117"/>
      <c r="L280" s="194"/>
      <c r="M280" s="195"/>
      <c r="N280" s="194"/>
      <c r="O280" s="194"/>
      <c r="P280" s="194"/>
      <c r="Q280" s="194"/>
      <c r="R280" s="194"/>
      <c r="S280" s="194"/>
      <c r="T280" s="194"/>
      <c r="U280" s="194"/>
      <c r="V280" s="194"/>
      <c r="W280" s="194"/>
      <c r="X280" s="196"/>
      <c r="Y280" s="194"/>
      <c r="Z280" s="194"/>
      <c r="AA280" s="196"/>
      <c r="AB280" s="196"/>
      <c r="AC280" s="196"/>
      <c r="AD280" s="196"/>
      <c r="AE280" s="196"/>
      <c r="AF280" s="196"/>
      <c r="AG280" s="196"/>
      <c r="AH280" s="196"/>
      <c r="AI280" s="194"/>
    </row>
    <row r="281" spans="8:35" hidden="1" x14ac:dyDescent="0.3">
      <c r="H281" s="117"/>
      <c r="J281" s="117"/>
      <c r="K281" s="117"/>
      <c r="L281" s="194"/>
      <c r="M281" s="195"/>
      <c r="N281" s="194"/>
      <c r="O281" s="194"/>
      <c r="P281" s="194"/>
      <c r="Q281" s="194"/>
      <c r="R281" s="194"/>
      <c r="S281" s="194"/>
      <c r="T281" s="194"/>
      <c r="U281" s="194"/>
      <c r="V281" s="194"/>
      <c r="W281" s="194"/>
      <c r="X281" s="196"/>
      <c r="Y281" s="194"/>
      <c r="Z281" s="194"/>
      <c r="AA281" s="196"/>
      <c r="AB281" s="196"/>
      <c r="AC281" s="196"/>
      <c r="AD281" s="196"/>
      <c r="AE281" s="196"/>
      <c r="AF281" s="196"/>
      <c r="AG281" s="196"/>
      <c r="AH281" s="196"/>
      <c r="AI281" s="194"/>
    </row>
    <row r="282" spans="8:35" hidden="1" x14ac:dyDescent="0.3">
      <c r="H282" s="117"/>
      <c r="J282" s="117"/>
      <c r="K282" s="117"/>
      <c r="L282" s="194"/>
      <c r="M282" s="195"/>
      <c r="N282" s="194"/>
      <c r="O282" s="194"/>
      <c r="P282" s="194"/>
      <c r="Q282" s="194"/>
      <c r="R282" s="194"/>
      <c r="S282" s="194"/>
      <c r="T282" s="194"/>
      <c r="U282" s="194"/>
      <c r="V282" s="194"/>
      <c r="W282" s="194"/>
      <c r="X282" s="196"/>
      <c r="Y282" s="194"/>
      <c r="Z282" s="194"/>
      <c r="AA282" s="196"/>
      <c r="AB282" s="196"/>
      <c r="AC282" s="196"/>
      <c r="AD282" s="196"/>
      <c r="AE282" s="196"/>
      <c r="AF282" s="196"/>
      <c r="AG282" s="196"/>
      <c r="AH282" s="196"/>
      <c r="AI282" s="194"/>
    </row>
    <row r="283" spans="8:35" hidden="1" x14ac:dyDescent="0.3">
      <c r="H283" s="117"/>
      <c r="J283" s="117"/>
      <c r="K283" s="117"/>
      <c r="L283" s="194"/>
      <c r="M283" s="195"/>
      <c r="N283" s="194"/>
      <c r="O283" s="194"/>
      <c r="P283" s="194"/>
      <c r="Q283" s="194"/>
      <c r="R283" s="194"/>
      <c r="S283" s="194"/>
      <c r="T283" s="194"/>
      <c r="U283" s="194"/>
      <c r="V283" s="194"/>
      <c r="W283" s="194"/>
      <c r="X283" s="196"/>
      <c r="Y283" s="194"/>
      <c r="Z283" s="194"/>
      <c r="AA283" s="196"/>
      <c r="AB283" s="196"/>
      <c r="AC283" s="196"/>
      <c r="AD283" s="196"/>
      <c r="AE283" s="196"/>
      <c r="AF283" s="196"/>
      <c r="AG283" s="196"/>
      <c r="AH283" s="196"/>
      <c r="AI283" s="194"/>
    </row>
    <row r="284" spans="8:35" hidden="1" x14ac:dyDescent="0.3">
      <c r="H284" s="117"/>
      <c r="J284" s="117"/>
      <c r="K284" s="117"/>
      <c r="L284" s="194"/>
      <c r="M284" s="195"/>
      <c r="N284" s="194"/>
      <c r="O284" s="194"/>
      <c r="P284" s="194"/>
      <c r="Q284" s="194"/>
      <c r="R284" s="194"/>
      <c r="S284" s="194"/>
      <c r="T284" s="194"/>
      <c r="U284" s="194"/>
      <c r="V284" s="194"/>
      <c r="W284" s="194"/>
      <c r="X284" s="196"/>
      <c r="Y284" s="194"/>
      <c r="Z284" s="194"/>
      <c r="AA284" s="196"/>
      <c r="AB284" s="196"/>
      <c r="AC284" s="196"/>
      <c r="AD284" s="196"/>
      <c r="AE284" s="196"/>
      <c r="AF284" s="196"/>
      <c r="AG284" s="196"/>
      <c r="AH284" s="196"/>
      <c r="AI284" s="194"/>
    </row>
    <row r="285" spans="8:35" hidden="1" x14ac:dyDescent="0.3">
      <c r="H285" s="117"/>
      <c r="J285" s="117"/>
      <c r="K285" s="117"/>
      <c r="L285" s="194"/>
      <c r="M285" s="195"/>
      <c r="N285" s="194"/>
      <c r="O285" s="194"/>
      <c r="P285" s="194"/>
      <c r="Q285" s="194"/>
      <c r="R285" s="194"/>
      <c r="S285" s="194"/>
      <c r="T285" s="194"/>
      <c r="U285" s="194"/>
      <c r="V285" s="194"/>
      <c r="W285" s="194"/>
      <c r="X285" s="196"/>
      <c r="Y285" s="194"/>
      <c r="Z285" s="194"/>
      <c r="AA285" s="196"/>
      <c r="AB285" s="196"/>
      <c r="AC285" s="196"/>
      <c r="AD285" s="196"/>
      <c r="AE285" s="196"/>
      <c r="AF285" s="196"/>
      <c r="AG285" s="196"/>
      <c r="AH285" s="196"/>
      <c r="AI285" s="194"/>
    </row>
    <row r="286" spans="8:35" hidden="1" x14ac:dyDescent="0.3">
      <c r="H286" s="117"/>
      <c r="J286" s="117"/>
      <c r="K286" s="117"/>
      <c r="L286" s="194"/>
      <c r="M286" s="195"/>
      <c r="N286" s="194"/>
      <c r="O286" s="194"/>
      <c r="P286" s="194"/>
      <c r="Q286" s="194"/>
      <c r="R286" s="194"/>
      <c r="S286" s="194"/>
      <c r="T286" s="194"/>
      <c r="U286" s="194"/>
      <c r="V286" s="194"/>
      <c r="W286" s="194"/>
      <c r="X286" s="196"/>
      <c r="Y286" s="194"/>
      <c r="Z286" s="194"/>
      <c r="AA286" s="196"/>
      <c r="AB286" s="196"/>
      <c r="AC286" s="196"/>
      <c r="AD286" s="196"/>
      <c r="AE286" s="196"/>
      <c r="AF286" s="196"/>
      <c r="AG286" s="196"/>
      <c r="AH286" s="196"/>
      <c r="AI286" s="194"/>
    </row>
    <row r="287" spans="8:35" hidden="1" x14ac:dyDescent="0.3">
      <c r="H287" s="117"/>
      <c r="J287" s="117"/>
      <c r="K287" s="117"/>
      <c r="L287" s="194"/>
      <c r="M287" s="195"/>
      <c r="N287" s="194"/>
      <c r="O287" s="194"/>
      <c r="P287" s="194"/>
      <c r="Q287" s="194"/>
      <c r="R287" s="194"/>
      <c r="S287" s="194"/>
      <c r="T287" s="194"/>
      <c r="U287" s="194"/>
      <c r="V287" s="194"/>
      <c r="W287" s="194"/>
      <c r="X287" s="196"/>
      <c r="Y287" s="194"/>
      <c r="Z287" s="194"/>
      <c r="AA287" s="196"/>
      <c r="AB287" s="196"/>
      <c r="AC287" s="196"/>
      <c r="AD287" s="196"/>
      <c r="AE287" s="196"/>
      <c r="AF287" s="196"/>
      <c r="AG287" s="196"/>
      <c r="AH287" s="196"/>
      <c r="AI287" s="194"/>
    </row>
    <row r="288" spans="8:35" hidden="1" x14ac:dyDescent="0.3">
      <c r="H288" s="117"/>
      <c r="J288" s="117"/>
      <c r="K288" s="117"/>
      <c r="L288" s="194"/>
      <c r="M288" s="195"/>
      <c r="N288" s="194"/>
      <c r="O288" s="194"/>
      <c r="P288" s="194"/>
      <c r="Q288" s="194"/>
      <c r="R288" s="194"/>
      <c r="S288" s="194"/>
      <c r="T288" s="194"/>
      <c r="U288" s="194"/>
      <c r="V288" s="194"/>
      <c r="W288" s="194"/>
      <c r="X288" s="196"/>
      <c r="Y288" s="194"/>
      <c r="Z288" s="194"/>
      <c r="AA288" s="196"/>
      <c r="AB288" s="196"/>
      <c r="AC288" s="196"/>
      <c r="AD288" s="196"/>
      <c r="AE288" s="196"/>
      <c r="AF288" s="196"/>
      <c r="AG288" s="196"/>
      <c r="AH288" s="196"/>
      <c r="AI288" s="194"/>
    </row>
    <row r="289" spans="8:35" hidden="1" x14ac:dyDescent="0.3">
      <c r="H289" s="117"/>
      <c r="J289" s="117"/>
      <c r="K289" s="117"/>
      <c r="L289" s="194"/>
      <c r="M289" s="195"/>
      <c r="N289" s="194"/>
      <c r="O289" s="194"/>
      <c r="P289" s="194"/>
      <c r="Q289" s="194"/>
      <c r="R289" s="194"/>
      <c r="S289" s="194"/>
      <c r="T289" s="194"/>
      <c r="U289" s="194"/>
      <c r="V289" s="194"/>
      <c r="W289" s="194"/>
      <c r="X289" s="196"/>
      <c r="Y289" s="194"/>
      <c r="Z289" s="194"/>
      <c r="AA289" s="196"/>
      <c r="AB289" s="196"/>
      <c r="AC289" s="196"/>
      <c r="AD289" s="196"/>
      <c r="AE289" s="196"/>
      <c r="AF289" s="196"/>
      <c r="AG289" s="196"/>
      <c r="AH289" s="196"/>
      <c r="AI289" s="194"/>
    </row>
    <row r="290" spans="8:35" hidden="1" x14ac:dyDescent="0.3">
      <c r="H290" s="117"/>
      <c r="J290" s="117"/>
      <c r="K290" s="117"/>
      <c r="L290" s="194"/>
      <c r="M290" s="195"/>
      <c r="N290" s="194"/>
      <c r="O290" s="194"/>
      <c r="P290" s="194"/>
      <c r="Q290" s="194"/>
      <c r="R290" s="194"/>
      <c r="S290" s="194"/>
      <c r="T290" s="194"/>
      <c r="U290" s="194"/>
      <c r="V290" s="194"/>
      <c r="W290" s="194"/>
      <c r="X290" s="196"/>
      <c r="Y290" s="194"/>
      <c r="Z290" s="194"/>
      <c r="AA290" s="196"/>
      <c r="AB290" s="196"/>
      <c r="AC290" s="196"/>
      <c r="AD290" s="196"/>
      <c r="AE290" s="196"/>
      <c r="AF290" s="196"/>
      <c r="AG290" s="196"/>
      <c r="AH290" s="196"/>
      <c r="AI290" s="194"/>
    </row>
    <row r="291" spans="8:35" hidden="1" x14ac:dyDescent="0.3">
      <c r="H291" s="117"/>
      <c r="J291" s="117"/>
      <c r="K291" s="117"/>
      <c r="L291" s="194"/>
      <c r="M291" s="195"/>
      <c r="N291" s="194"/>
      <c r="O291" s="194"/>
      <c r="P291" s="194"/>
      <c r="Q291" s="194"/>
      <c r="R291" s="194"/>
      <c r="S291" s="194"/>
      <c r="T291" s="194"/>
      <c r="U291" s="194"/>
      <c r="V291" s="194"/>
      <c r="W291" s="194"/>
      <c r="X291" s="196"/>
      <c r="Y291" s="194"/>
      <c r="Z291" s="194"/>
      <c r="AA291" s="196"/>
      <c r="AB291" s="196"/>
      <c r="AC291" s="196"/>
      <c r="AD291" s="196"/>
      <c r="AE291" s="196"/>
      <c r="AF291" s="196"/>
      <c r="AG291" s="196"/>
      <c r="AH291" s="196"/>
      <c r="AI291" s="194"/>
    </row>
    <row r="292" spans="8:35" hidden="1" x14ac:dyDescent="0.3">
      <c r="H292" s="117"/>
      <c r="J292" s="117"/>
      <c r="K292" s="117"/>
      <c r="L292" s="194"/>
      <c r="M292" s="195"/>
      <c r="N292" s="194"/>
      <c r="O292" s="194"/>
      <c r="P292" s="194"/>
      <c r="Q292" s="194"/>
      <c r="R292" s="194"/>
      <c r="S292" s="194"/>
      <c r="T292" s="194"/>
      <c r="U292" s="194"/>
      <c r="V292" s="194"/>
      <c r="W292" s="194"/>
      <c r="X292" s="196"/>
      <c r="Y292" s="194"/>
      <c r="Z292" s="194"/>
      <c r="AA292" s="196"/>
      <c r="AB292" s="196"/>
      <c r="AC292" s="196"/>
      <c r="AD292" s="196"/>
      <c r="AE292" s="196"/>
      <c r="AF292" s="196"/>
      <c r="AG292" s="196"/>
      <c r="AH292" s="196"/>
      <c r="AI292" s="194"/>
    </row>
    <row r="293" spans="8:35" hidden="1" x14ac:dyDescent="0.3">
      <c r="H293" s="117"/>
      <c r="J293" s="117"/>
      <c r="K293" s="117"/>
      <c r="L293" s="194"/>
      <c r="M293" s="195"/>
      <c r="N293" s="194"/>
      <c r="O293" s="194"/>
      <c r="P293" s="194"/>
      <c r="Q293" s="194"/>
      <c r="R293" s="194"/>
      <c r="S293" s="194"/>
      <c r="T293" s="194"/>
      <c r="U293" s="194"/>
      <c r="V293" s="194"/>
      <c r="W293" s="194"/>
      <c r="X293" s="196"/>
      <c r="Y293" s="194"/>
      <c r="Z293" s="194"/>
      <c r="AA293" s="196"/>
      <c r="AB293" s="196"/>
      <c r="AC293" s="196"/>
      <c r="AD293" s="196"/>
      <c r="AE293" s="196"/>
      <c r="AF293" s="196"/>
      <c r="AG293" s="196"/>
      <c r="AH293" s="196"/>
      <c r="AI293" s="194"/>
    </row>
    <row r="294" spans="8:35" hidden="1" x14ac:dyDescent="0.3">
      <c r="H294" s="117"/>
      <c r="J294" s="117"/>
      <c r="K294" s="117"/>
      <c r="L294" s="194"/>
      <c r="M294" s="195"/>
      <c r="N294" s="194"/>
      <c r="O294" s="194"/>
      <c r="P294" s="194"/>
      <c r="Q294" s="194"/>
      <c r="R294" s="194"/>
      <c r="S294" s="194"/>
      <c r="T294" s="194"/>
      <c r="U294" s="194"/>
      <c r="V294" s="194"/>
      <c r="W294" s="194"/>
      <c r="X294" s="196"/>
      <c r="Y294" s="194"/>
      <c r="Z294" s="194"/>
      <c r="AA294" s="196"/>
      <c r="AB294" s="196"/>
      <c r="AC294" s="196"/>
      <c r="AD294" s="196"/>
      <c r="AE294" s="196"/>
      <c r="AF294" s="196"/>
      <c r="AG294" s="196"/>
      <c r="AH294" s="196"/>
      <c r="AI294" s="194"/>
    </row>
    <row r="295" spans="8:35" hidden="1" x14ac:dyDescent="0.3">
      <c r="H295" s="117"/>
      <c r="J295" s="117"/>
      <c r="K295" s="117"/>
      <c r="L295" s="194"/>
      <c r="M295" s="195"/>
      <c r="N295" s="194"/>
      <c r="O295" s="194"/>
      <c r="P295" s="194"/>
      <c r="Q295" s="194"/>
      <c r="R295" s="194"/>
      <c r="S295" s="194"/>
      <c r="T295" s="194"/>
      <c r="U295" s="194"/>
      <c r="V295" s="194"/>
      <c r="W295" s="194"/>
      <c r="X295" s="196"/>
      <c r="Y295" s="194"/>
      <c r="Z295" s="194"/>
      <c r="AA295" s="196"/>
      <c r="AB295" s="196"/>
      <c r="AC295" s="196"/>
      <c r="AD295" s="196"/>
      <c r="AE295" s="196"/>
      <c r="AF295" s="196"/>
      <c r="AG295" s="196"/>
      <c r="AH295" s="196"/>
      <c r="AI295" s="194"/>
    </row>
    <row r="296" spans="8:35" hidden="1" x14ac:dyDescent="0.3">
      <c r="H296" s="117"/>
      <c r="J296" s="117"/>
      <c r="K296" s="117"/>
      <c r="L296" s="194"/>
      <c r="M296" s="195"/>
      <c r="N296" s="194"/>
      <c r="O296" s="194"/>
      <c r="P296" s="194"/>
      <c r="Q296" s="194"/>
      <c r="R296" s="194"/>
      <c r="S296" s="194"/>
      <c r="T296" s="194"/>
      <c r="U296" s="194"/>
      <c r="V296" s="194"/>
      <c r="W296" s="194"/>
      <c r="X296" s="196"/>
      <c r="Y296" s="194"/>
      <c r="Z296" s="194"/>
      <c r="AA296" s="196"/>
      <c r="AB296" s="196"/>
      <c r="AC296" s="196"/>
      <c r="AD296" s="196"/>
      <c r="AE296" s="196"/>
      <c r="AF296" s="196"/>
      <c r="AG296" s="196"/>
      <c r="AH296" s="196"/>
      <c r="AI296" s="194"/>
    </row>
    <row r="297" spans="8:35" hidden="1" x14ac:dyDescent="0.3">
      <c r="H297" s="117"/>
      <c r="J297" s="117"/>
      <c r="K297" s="117"/>
      <c r="L297" s="194"/>
      <c r="M297" s="195"/>
      <c r="N297" s="194"/>
      <c r="O297" s="194"/>
      <c r="P297" s="194"/>
      <c r="Q297" s="194"/>
      <c r="R297" s="194"/>
      <c r="S297" s="194"/>
      <c r="T297" s="194"/>
      <c r="U297" s="194"/>
      <c r="V297" s="194"/>
      <c r="W297" s="194"/>
      <c r="X297" s="196"/>
      <c r="Y297" s="194"/>
      <c r="Z297" s="194"/>
      <c r="AA297" s="196"/>
      <c r="AB297" s="196"/>
      <c r="AC297" s="196"/>
      <c r="AD297" s="196"/>
      <c r="AE297" s="196"/>
      <c r="AF297" s="196"/>
      <c r="AG297" s="196"/>
      <c r="AH297" s="196"/>
      <c r="AI297" s="194"/>
    </row>
    <row r="298" spans="8:35" hidden="1" x14ac:dyDescent="0.3">
      <c r="H298" s="117"/>
      <c r="J298" s="117"/>
      <c r="K298" s="117"/>
      <c r="L298" s="194"/>
      <c r="M298" s="195"/>
      <c r="N298" s="194"/>
      <c r="O298" s="194"/>
      <c r="P298" s="194"/>
      <c r="Q298" s="194"/>
      <c r="R298" s="194"/>
      <c r="S298" s="194"/>
      <c r="T298" s="194"/>
      <c r="U298" s="194"/>
      <c r="V298" s="194"/>
      <c r="W298" s="194"/>
      <c r="X298" s="196"/>
      <c r="Y298" s="194"/>
      <c r="Z298" s="194"/>
      <c r="AA298" s="196"/>
      <c r="AB298" s="196"/>
      <c r="AC298" s="196"/>
      <c r="AD298" s="196"/>
      <c r="AE298" s="196"/>
      <c r="AF298" s="196"/>
      <c r="AG298" s="196"/>
      <c r="AH298" s="196"/>
      <c r="AI298" s="194"/>
    </row>
    <row r="299" spans="8:35" hidden="1" x14ac:dyDescent="0.3">
      <c r="H299" s="117"/>
      <c r="J299" s="117"/>
      <c r="K299" s="117"/>
      <c r="L299" s="194"/>
      <c r="M299" s="195"/>
      <c r="N299" s="194"/>
      <c r="O299" s="194"/>
      <c r="P299" s="194"/>
      <c r="Q299" s="194"/>
      <c r="R299" s="194"/>
      <c r="S299" s="194"/>
      <c r="T299" s="194"/>
      <c r="U299" s="194"/>
      <c r="V299" s="194"/>
      <c r="W299" s="194"/>
      <c r="X299" s="196"/>
      <c r="Y299" s="194"/>
      <c r="Z299" s="194"/>
      <c r="AA299" s="196"/>
      <c r="AB299" s="196"/>
      <c r="AC299" s="196"/>
      <c r="AD299" s="196"/>
      <c r="AE299" s="196"/>
      <c r="AF299" s="196"/>
      <c r="AG299" s="196"/>
      <c r="AH299" s="196"/>
      <c r="AI299" s="194"/>
    </row>
    <row r="300" spans="8:35" hidden="1" x14ac:dyDescent="0.3">
      <c r="H300" s="117"/>
      <c r="J300" s="117"/>
      <c r="K300" s="117"/>
      <c r="L300" s="194"/>
      <c r="M300" s="195"/>
      <c r="N300" s="194"/>
      <c r="O300" s="194"/>
      <c r="P300" s="194"/>
      <c r="Q300" s="194"/>
      <c r="R300" s="194"/>
      <c r="S300" s="194"/>
      <c r="T300" s="194"/>
      <c r="U300" s="194"/>
      <c r="V300" s="194"/>
      <c r="W300" s="194"/>
      <c r="X300" s="196"/>
      <c r="Y300" s="194"/>
      <c r="Z300" s="194"/>
      <c r="AA300" s="196"/>
      <c r="AB300" s="196"/>
      <c r="AC300" s="196"/>
      <c r="AD300" s="196"/>
      <c r="AE300" s="196"/>
      <c r="AF300" s="196"/>
      <c r="AG300" s="196"/>
      <c r="AH300" s="196"/>
      <c r="AI300" s="194"/>
    </row>
    <row r="301" spans="8:35" hidden="1" x14ac:dyDescent="0.3">
      <c r="H301" s="117"/>
      <c r="J301" s="117"/>
      <c r="K301" s="117"/>
      <c r="L301" s="194"/>
      <c r="M301" s="195"/>
      <c r="N301" s="194"/>
      <c r="O301" s="194"/>
      <c r="P301" s="194"/>
      <c r="Q301" s="194"/>
      <c r="R301" s="194"/>
      <c r="S301" s="194"/>
      <c r="T301" s="194"/>
      <c r="U301" s="194"/>
      <c r="V301" s="194"/>
      <c r="W301" s="194"/>
      <c r="X301" s="196"/>
      <c r="Y301" s="194"/>
      <c r="Z301" s="194"/>
      <c r="AA301" s="196"/>
      <c r="AB301" s="196"/>
      <c r="AC301" s="196"/>
      <c r="AD301" s="196"/>
      <c r="AE301" s="196"/>
      <c r="AF301" s="196"/>
      <c r="AG301" s="196"/>
      <c r="AH301" s="196"/>
      <c r="AI301" s="194"/>
    </row>
    <row r="302" spans="8:35" hidden="1" x14ac:dyDescent="0.3">
      <c r="H302" s="117"/>
      <c r="J302" s="117"/>
      <c r="K302" s="117"/>
      <c r="L302" s="194"/>
      <c r="M302" s="195"/>
      <c r="N302" s="194"/>
      <c r="O302" s="194"/>
      <c r="P302" s="194"/>
      <c r="Q302" s="194"/>
      <c r="R302" s="194"/>
      <c r="S302" s="194"/>
      <c r="T302" s="194"/>
      <c r="U302" s="194"/>
      <c r="V302" s="194"/>
      <c r="W302" s="194"/>
      <c r="X302" s="196"/>
      <c r="Y302" s="194"/>
      <c r="Z302" s="194"/>
      <c r="AA302" s="196"/>
      <c r="AB302" s="196"/>
      <c r="AC302" s="196"/>
      <c r="AD302" s="196"/>
      <c r="AE302" s="196"/>
      <c r="AF302" s="196"/>
      <c r="AG302" s="196"/>
      <c r="AH302" s="196"/>
      <c r="AI302" s="194"/>
    </row>
    <row r="303" spans="8:35" hidden="1" x14ac:dyDescent="0.3">
      <c r="H303" s="117"/>
      <c r="J303" s="117"/>
      <c r="K303" s="117"/>
      <c r="L303" s="194"/>
      <c r="M303" s="195"/>
      <c r="N303" s="194"/>
      <c r="O303" s="194"/>
      <c r="P303" s="194"/>
      <c r="Q303" s="194"/>
      <c r="R303" s="194"/>
      <c r="S303" s="194"/>
      <c r="T303" s="194"/>
      <c r="U303" s="194"/>
      <c r="V303" s="194"/>
      <c r="W303" s="194"/>
      <c r="X303" s="196"/>
      <c r="Y303" s="194"/>
      <c r="Z303" s="194"/>
      <c r="AA303" s="196"/>
      <c r="AB303" s="196"/>
      <c r="AC303" s="196"/>
      <c r="AD303" s="196"/>
      <c r="AE303" s="196"/>
      <c r="AF303" s="196"/>
      <c r="AG303" s="196"/>
      <c r="AH303" s="196"/>
      <c r="AI303" s="194"/>
    </row>
    <row r="304" spans="8:35" hidden="1" x14ac:dyDescent="0.3">
      <c r="H304" s="117"/>
      <c r="J304" s="117"/>
      <c r="K304" s="117"/>
      <c r="L304" s="194"/>
      <c r="M304" s="195"/>
      <c r="N304" s="194"/>
      <c r="O304" s="194"/>
      <c r="P304" s="194"/>
      <c r="Q304" s="194"/>
      <c r="R304" s="194"/>
      <c r="S304" s="194"/>
      <c r="T304" s="194"/>
      <c r="U304" s="194"/>
      <c r="V304" s="194"/>
      <c r="W304" s="194"/>
      <c r="X304" s="196"/>
      <c r="Y304" s="194"/>
      <c r="Z304" s="194"/>
      <c r="AA304" s="196"/>
      <c r="AB304" s="196"/>
      <c r="AC304" s="196"/>
      <c r="AD304" s="196"/>
      <c r="AE304" s="196"/>
      <c r="AF304" s="196"/>
      <c r="AG304" s="196"/>
      <c r="AH304" s="196"/>
      <c r="AI304" s="194"/>
    </row>
    <row r="305" spans="8:35" hidden="1" x14ac:dyDescent="0.3">
      <c r="H305" s="117"/>
      <c r="J305" s="117"/>
      <c r="K305" s="117"/>
      <c r="L305" s="194"/>
      <c r="M305" s="195"/>
      <c r="N305" s="194"/>
      <c r="O305" s="194"/>
      <c r="P305" s="194"/>
      <c r="Q305" s="194"/>
      <c r="R305" s="194"/>
      <c r="S305" s="194"/>
      <c r="T305" s="194"/>
      <c r="U305" s="194"/>
      <c r="V305" s="194"/>
      <c r="W305" s="194"/>
      <c r="X305" s="196"/>
      <c r="Y305" s="194"/>
      <c r="Z305" s="194"/>
      <c r="AA305" s="196"/>
      <c r="AB305" s="196"/>
      <c r="AC305" s="196"/>
      <c r="AD305" s="196"/>
      <c r="AE305" s="196"/>
      <c r="AF305" s="196"/>
      <c r="AG305" s="196"/>
      <c r="AH305" s="196"/>
      <c r="AI305" s="194"/>
    </row>
    <row r="306" spans="8:35" hidden="1" x14ac:dyDescent="0.3">
      <c r="H306" s="117"/>
      <c r="J306" s="117"/>
      <c r="K306" s="117"/>
      <c r="L306" s="194"/>
      <c r="M306" s="195"/>
      <c r="N306" s="194"/>
      <c r="O306" s="194"/>
      <c r="P306" s="194"/>
      <c r="Q306" s="194"/>
      <c r="R306" s="194"/>
      <c r="S306" s="194"/>
      <c r="T306" s="194"/>
      <c r="U306" s="194"/>
      <c r="V306" s="194"/>
      <c r="W306" s="194"/>
      <c r="X306" s="196"/>
      <c r="Y306" s="194"/>
      <c r="Z306" s="194"/>
      <c r="AA306" s="196"/>
      <c r="AB306" s="196"/>
      <c r="AC306" s="196"/>
      <c r="AD306" s="196"/>
      <c r="AE306" s="196"/>
      <c r="AF306" s="196"/>
      <c r="AG306" s="196"/>
      <c r="AH306" s="196"/>
      <c r="AI306" s="194"/>
    </row>
    <row r="307" spans="8:35" hidden="1" x14ac:dyDescent="0.3">
      <c r="H307" s="117"/>
      <c r="J307" s="117"/>
      <c r="K307" s="117"/>
      <c r="L307" s="194"/>
      <c r="M307" s="195"/>
      <c r="N307" s="194"/>
      <c r="O307" s="194"/>
      <c r="P307" s="194"/>
      <c r="Q307" s="194"/>
      <c r="R307" s="194"/>
      <c r="S307" s="194"/>
      <c r="T307" s="194"/>
      <c r="U307" s="194"/>
      <c r="V307" s="194"/>
      <c r="W307" s="194"/>
      <c r="X307" s="196"/>
      <c r="Y307" s="194"/>
      <c r="Z307" s="194"/>
      <c r="AA307" s="196"/>
      <c r="AB307" s="196"/>
      <c r="AC307" s="196"/>
      <c r="AD307" s="196"/>
      <c r="AE307" s="196"/>
      <c r="AF307" s="196"/>
      <c r="AG307" s="196"/>
      <c r="AH307" s="196"/>
      <c r="AI307" s="194"/>
    </row>
    <row r="308" spans="8:35" hidden="1" x14ac:dyDescent="0.3">
      <c r="H308" s="117"/>
      <c r="J308" s="117"/>
      <c r="K308" s="117"/>
      <c r="L308" s="194"/>
      <c r="M308" s="195"/>
      <c r="N308" s="194"/>
      <c r="O308" s="194"/>
      <c r="P308" s="194"/>
      <c r="Q308" s="194"/>
      <c r="R308" s="194"/>
      <c r="S308" s="194"/>
      <c r="T308" s="194"/>
      <c r="U308" s="194"/>
      <c r="V308" s="194"/>
      <c r="W308" s="194"/>
      <c r="X308" s="196"/>
      <c r="Y308" s="194"/>
      <c r="Z308" s="194"/>
      <c r="AA308" s="196"/>
      <c r="AB308" s="196"/>
      <c r="AC308" s="196"/>
      <c r="AD308" s="196"/>
      <c r="AE308" s="196"/>
      <c r="AF308" s="196"/>
      <c r="AG308" s="196"/>
      <c r="AH308" s="196"/>
      <c r="AI308" s="194"/>
    </row>
    <row r="309" spans="8:35" hidden="1" x14ac:dyDescent="0.3">
      <c r="H309" s="117"/>
      <c r="J309" s="117"/>
      <c r="K309" s="117"/>
      <c r="L309" s="194"/>
      <c r="M309" s="195"/>
      <c r="N309" s="194"/>
      <c r="O309" s="194"/>
      <c r="P309" s="194"/>
      <c r="Q309" s="194"/>
      <c r="R309" s="194"/>
      <c r="S309" s="194"/>
      <c r="T309" s="194"/>
      <c r="U309" s="194"/>
      <c r="V309" s="194"/>
      <c r="W309" s="194"/>
      <c r="X309" s="196"/>
      <c r="Y309" s="194"/>
      <c r="Z309" s="194"/>
      <c r="AA309" s="196"/>
      <c r="AB309" s="196"/>
      <c r="AC309" s="196"/>
      <c r="AD309" s="196"/>
      <c r="AE309" s="196"/>
      <c r="AF309" s="196"/>
      <c r="AG309" s="196"/>
      <c r="AH309" s="196"/>
      <c r="AI309" s="194"/>
    </row>
    <row r="310" spans="8:35" hidden="1" x14ac:dyDescent="0.3">
      <c r="H310" s="117"/>
      <c r="J310" s="117"/>
      <c r="K310" s="117"/>
      <c r="L310" s="194"/>
      <c r="M310" s="195"/>
      <c r="N310" s="194"/>
      <c r="O310" s="194"/>
      <c r="P310" s="194"/>
      <c r="Q310" s="194"/>
      <c r="R310" s="194"/>
      <c r="S310" s="194"/>
      <c r="T310" s="194"/>
      <c r="U310" s="194"/>
      <c r="V310" s="194"/>
      <c r="W310" s="194"/>
      <c r="X310" s="196"/>
      <c r="Y310" s="194"/>
      <c r="Z310" s="194"/>
      <c r="AA310" s="196"/>
      <c r="AB310" s="196"/>
      <c r="AC310" s="196"/>
      <c r="AD310" s="196"/>
      <c r="AE310" s="196"/>
      <c r="AF310" s="196"/>
      <c r="AG310" s="196"/>
      <c r="AH310" s="196"/>
      <c r="AI310" s="194"/>
    </row>
    <row r="311" spans="8:35" hidden="1" x14ac:dyDescent="0.3">
      <c r="H311" s="117"/>
      <c r="J311" s="117"/>
      <c r="K311" s="117"/>
      <c r="L311" s="194"/>
      <c r="M311" s="195"/>
      <c r="N311" s="194"/>
      <c r="O311" s="194"/>
      <c r="P311" s="194"/>
      <c r="Q311" s="194"/>
      <c r="R311" s="194"/>
      <c r="S311" s="194"/>
      <c r="T311" s="194"/>
      <c r="U311" s="194"/>
      <c r="V311" s="194"/>
      <c r="W311" s="194"/>
      <c r="X311" s="196"/>
      <c r="Y311" s="194"/>
      <c r="Z311" s="194"/>
      <c r="AA311" s="196"/>
      <c r="AB311" s="196"/>
      <c r="AC311" s="196"/>
      <c r="AD311" s="196"/>
      <c r="AE311" s="196"/>
      <c r="AF311" s="196"/>
      <c r="AG311" s="196"/>
      <c r="AH311" s="196"/>
      <c r="AI311" s="194"/>
    </row>
    <row r="312" spans="8:35" hidden="1" x14ac:dyDescent="0.3">
      <c r="H312" s="117"/>
      <c r="J312" s="117"/>
      <c r="K312" s="117"/>
      <c r="L312" s="194"/>
      <c r="M312" s="195"/>
      <c r="N312" s="194"/>
      <c r="O312" s="194"/>
      <c r="P312" s="194"/>
      <c r="Q312" s="194"/>
      <c r="R312" s="194"/>
      <c r="S312" s="194"/>
      <c r="T312" s="194"/>
      <c r="U312" s="194"/>
      <c r="V312" s="194"/>
      <c r="W312" s="194"/>
      <c r="X312" s="196"/>
      <c r="Y312" s="194"/>
      <c r="Z312" s="194"/>
      <c r="AA312" s="196"/>
      <c r="AB312" s="196"/>
      <c r="AC312" s="196"/>
      <c r="AD312" s="196"/>
      <c r="AE312" s="196"/>
      <c r="AF312" s="196"/>
      <c r="AG312" s="196"/>
      <c r="AH312" s="196"/>
      <c r="AI312" s="194"/>
    </row>
    <row r="313" spans="8:35" hidden="1" x14ac:dyDescent="0.3">
      <c r="H313" s="117"/>
      <c r="J313" s="117"/>
      <c r="K313" s="117"/>
      <c r="L313" s="194"/>
      <c r="M313" s="195"/>
      <c r="N313" s="194"/>
      <c r="O313" s="194"/>
      <c r="P313" s="194"/>
      <c r="Q313" s="194"/>
      <c r="R313" s="194"/>
      <c r="S313" s="194"/>
      <c r="T313" s="194"/>
      <c r="U313" s="194"/>
      <c r="V313" s="194"/>
      <c r="W313" s="194"/>
      <c r="X313" s="196"/>
      <c r="Y313" s="194"/>
      <c r="Z313" s="194"/>
      <c r="AA313" s="196"/>
      <c r="AB313" s="196"/>
      <c r="AC313" s="196"/>
      <c r="AD313" s="196"/>
      <c r="AE313" s="196"/>
      <c r="AF313" s="196"/>
      <c r="AG313" s="196"/>
      <c r="AH313" s="196"/>
      <c r="AI313" s="194"/>
    </row>
    <row r="314" spans="8:35" hidden="1" x14ac:dyDescent="0.3">
      <c r="H314" s="117"/>
      <c r="J314" s="117"/>
      <c r="K314" s="117"/>
      <c r="L314" s="194"/>
      <c r="M314" s="195"/>
      <c r="N314" s="194"/>
      <c r="O314" s="194"/>
      <c r="P314" s="194"/>
      <c r="Q314" s="194"/>
      <c r="R314" s="194"/>
      <c r="S314" s="194"/>
      <c r="T314" s="194"/>
      <c r="U314" s="194"/>
      <c r="V314" s="194"/>
      <c r="W314" s="194"/>
      <c r="X314" s="196"/>
      <c r="Y314" s="194"/>
      <c r="Z314" s="194"/>
      <c r="AA314" s="196"/>
      <c r="AB314" s="196"/>
      <c r="AC314" s="196"/>
      <c r="AD314" s="196"/>
      <c r="AE314" s="196"/>
      <c r="AF314" s="196"/>
      <c r="AG314" s="196"/>
      <c r="AH314" s="196"/>
      <c r="AI314" s="194"/>
    </row>
    <row r="315" spans="8:35" hidden="1" x14ac:dyDescent="0.3">
      <c r="H315" s="117"/>
      <c r="J315" s="117"/>
      <c r="K315" s="117"/>
      <c r="L315" s="194"/>
      <c r="M315" s="195"/>
      <c r="N315" s="194"/>
      <c r="O315" s="194"/>
      <c r="P315" s="194"/>
      <c r="Q315" s="194"/>
      <c r="R315" s="194"/>
      <c r="S315" s="194"/>
      <c r="T315" s="194"/>
      <c r="U315" s="194"/>
      <c r="V315" s="194"/>
      <c r="W315" s="194"/>
      <c r="X315" s="196"/>
      <c r="Y315" s="194"/>
      <c r="Z315" s="194"/>
      <c r="AA315" s="196"/>
      <c r="AB315" s="196"/>
      <c r="AC315" s="196"/>
      <c r="AD315" s="196"/>
      <c r="AE315" s="196"/>
      <c r="AF315" s="196"/>
      <c r="AG315" s="196"/>
      <c r="AH315" s="196"/>
      <c r="AI315" s="194"/>
    </row>
    <row r="316" spans="8:35" hidden="1" x14ac:dyDescent="0.3">
      <c r="H316" s="117"/>
      <c r="J316" s="117"/>
      <c r="K316" s="117"/>
      <c r="L316" s="194"/>
      <c r="M316" s="195"/>
      <c r="N316" s="194"/>
      <c r="O316" s="194"/>
      <c r="P316" s="194"/>
      <c r="Q316" s="194"/>
      <c r="R316" s="194"/>
      <c r="S316" s="194"/>
      <c r="T316" s="194"/>
      <c r="U316" s="194"/>
      <c r="V316" s="194"/>
      <c r="W316" s="194"/>
      <c r="X316" s="196"/>
      <c r="Y316" s="194"/>
      <c r="Z316" s="194"/>
      <c r="AA316" s="196"/>
      <c r="AB316" s="196"/>
      <c r="AC316" s="196"/>
      <c r="AD316" s="196"/>
      <c r="AE316" s="196"/>
      <c r="AF316" s="196"/>
      <c r="AG316" s="196"/>
      <c r="AH316" s="196"/>
      <c r="AI316" s="194"/>
    </row>
    <row r="317" spans="8:35" hidden="1" x14ac:dyDescent="0.3">
      <c r="H317" s="117"/>
      <c r="J317" s="117"/>
      <c r="K317" s="117"/>
      <c r="L317" s="194"/>
      <c r="M317" s="195"/>
      <c r="N317" s="194"/>
      <c r="O317" s="194"/>
      <c r="P317" s="194"/>
      <c r="Q317" s="194"/>
      <c r="R317" s="194"/>
      <c r="S317" s="194"/>
      <c r="T317" s="194"/>
      <c r="U317" s="194"/>
      <c r="V317" s="194"/>
      <c r="W317" s="194"/>
      <c r="X317" s="196"/>
      <c r="Y317" s="194"/>
      <c r="Z317" s="194"/>
      <c r="AA317" s="196"/>
      <c r="AB317" s="196"/>
      <c r="AC317" s="196"/>
      <c r="AD317" s="196"/>
      <c r="AE317" s="196"/>
      <c r="AF317" s="196"/>
      <c r="AG317" s="196"/>
      <c r="AH317" s="196"/>
      <c r="AI317" s="194"/>
    </row>
    <row r="318" spans="8:35" hidden="1" x14ac:dyDescent="0.3">
      <c r="H318" s="117"/>
      <c r="J318" s="117"/>
      <c r="K318" s="117"/>
      <c r="L318" s="194"/>
      <c r="M318" s="195"/>
      <c r="N318" s="194"/>
      <c r="O318" s="194"/>
      <c r="P318" s="194"/>
      <c r="Q318" s="194"/>
      <c r="R318" s="194"/>
      <c r="S318" s="194"/>
      <c r="T318" s="194"/>
      <c r="U318" s="194"/>
      <c r="V318" s="194"/>
      <c r="W318" s="194"/>
      <c r="X318" s="196"/>
      <c r="Y318" s="194"/>
      <c r="Z318" s="194"/>
      <c r="AA318" s="196"/>
      <c r="AB318" s="196"/>
      <c r="AC318" s="196"/>
      <c r="AD318" s="196"/>
      <c r="AE318" s="196"/>
      <c r="AF318" s="196"/>
      <c r="AG318" s="196"/>
      <c r="AH318" s="196"/>
      <c r="AI318" s="194"/>
    </row>
    <row r="319" spans="8:35" hidden="1" x14ac:dyDescent="0.3">
      <c r="H319" s="117"/>
      <c r="J319" s="117"/>
      <c r="K319" s="117"/>
      <c r="L319" s="194"/>
      <c r="M319" s="195"/>
      <c r="N319" s="194"/>
      <c r="O319" s="194"/>
      <c r="P319" s="194"/>
      <c r="Q319" s="194"/>
      <c r="R319" s="194"/>
      <c r="S319" s="194"/>
      <c r="T319" s="194"/>
      <c r="U319" s="194"/>
      <c r="V319" s="194"/>
      <c r="W319" s="194"/>
      <c r="X319" s="196"/>
      <c r="Y319" s="194"/>
      <c r="Z319" s="194"/>
      <c r="AA319" s="196"/>
      <c r="AB319" s="196"/>
      <c r="AC319" s="196"/>
      <c r="AD319" s="196"/>
      <c r="AE319" s="196"/>
      <c r="AF319" s="196"/>
      <c r="AG319" s="196"/>
      <c r="AH319" s="196"/>
      <c r="AI319" s="194"/>
    </row>
    <row r="320" spans="8:35" hidden="1" x14ac:dyDescent="0.3">
      <c r="H320" s="117"/>
      <c r="J320" s="117"/>
      <c r="K320" s="117"/>
      <c r="L320" s="194"/>
      <c r="M320" s="195"/>
      <c r="N320" s="194"/>
      <c r="O320" s="194"/>
      <c r="P320" s="194"/>
      <c r="Q320" s="194"/>
      <c r="R320" s="194"/>
      <c r="S320" s="194"/>
      <c r="T320" s="194"/>
      <c r="U320" s="194"/>
      <c r="V320" s="194"/>
      <c r="W320" s="194"/>
      <c r="X320" s="196"/>
      <c r="Y320" s="194"/>
      <c r="Z320" s="194"/>
      <c r="AA320" s="196"/>
      <c r="AB320" s="196"/>
      <c r="AC320" s="196"/>
      <c r="AD320" s="196"/>
      <c r="AE320" s="196"/>
      <c r="AF320" s="196"/>
      <c r="AG320" s="196"/>
      <c r="AH320" s="196"/>
      <c r="AI320" s="194"/>
    </row>
    <row r="321" spans="8:35" hidden="1" x14ac:dyDescent="0.3">
      <c r="H321" s="117"/>
      <c r="J321" s="117"/>
      <c r="K321" s="117"/>
      <c r="L321" s="194"/>
      <c r="M321" s="195"/>
      <c r="N321" s="194"/>
      <c r="O321" s="194"/>
      <c r="P321" s="194"/>
      <c r="Q321" s="194"/>
      <c r="R321" s="194"/>
      <c r="S321" s="194"/>
      <c r="T321" s="194"/>
      <c r="U321" s="194"/>
      <c r="V321" s="194"/>
      <c r="W321" s="194"/>
      <c r="X321" s="196"/>
      <c r="Y321" s="194"/>
      <c r="Z321" s="194"/>
      <c r="AA321" s="196"/>
      <c r="AB321" s="196"/>
      <c r="AC321" s="196"/>
      <c r="AD321" s="196"/>
      <c r="AE321" s="196"/>
      <c r="AF321" s="196"/>
      <c r="AG321" s="196"/>
      <c r="AH321" s="196"/>
      <c r="AI321" s="194"/>
    </row>
    <row r="322" spans="8:35" hidden="1" x14ac:dyDescent="0.3">
      <c r="H322" s="117"/>
      <c r="J322" s="117"/>
      <c r="K322" s="117"/>
      <c r="L322" s="194"/>
      <c r="M322" s="195"/>
      <c r="N322" s="194"/>
      <c r="O322" s="194"/>
      <c r="P322" s="194"/>
      <c r="Q322" s="194"/>
      <c r="R322" s="194"/>
      <c r="S322" s="194"/>
      <c r="T322" s="194"/>
      <c r="U322" s="194"/>
      <c r="V322" s="194"/>
      <c r="W322" s="194"/>
      <c r="X322" s="196"/>
      <c r="Y322" s="194"/>
      <c r="Z322" s="194"/>
      <c r="AA322" s="196"/>
      <c r="AB322" s="196"/>
      <c r="AC322" s="196"/>
      <c r="AD322" s="196"/>
      <c r="AE322" s="196"/>
      <c r="AF322" s="196"/>
      <c r="AG322" s="196"/>
      <c r="AH322" s="196"/>
      <c r="AI322" s="194"/>
    </row>
    <row r="323" spans="8:35" hidden="1" x14ac:dyDescent="0.3">
      <c r="H323" s="117"/>
      <c r="J323" s="117"/>
      <c r="K323" s="117"/>
      <c r="L323" s="194"/>
      <c r="M323" s="195"/>
      <c r="N323" s="194"/>
      <c r="O323" s="194"/>
      <c r="P323" s="194"/>
      <c r="Q323" s="194"/>
      <c r="R323" s="194"/>
      <c r="S323" s="194"/>
      <c r="T323" s="194"/>
      <c r="U323" s="194"/>
      <c r="V323" s="194"/>
      <c r="W323" s="194"/>
      <c r="X323" s="196"/>
      <c r="Y323" s="194"/>
      <c r="Z323" s="194"/>
      <c r="AA323" s="196"/>
      <c r="AB323" s="196"/>
      <c r="AC323" s="196"/>
      <c r="AD323" s="196"/>
      <c r="AE323" s="196"/>
      <c r="AF323" s="196"/>
      <c r="AG323" s="196"/>
      <c r="AH323" s="196"/>
      <c r="AI323" s="194"/>
    </row>
    <row r="324" spans="8:35" hidden="1" x14ac:dyDescent="0.3">
      <c r="H324" s="117"/>
      <c r="J324" s="117"/>
      <c r="K324" s="117"/>
      <c r="L324" s="194"/>
      <c r="M324" s="195"/>
      <c r="N324" s="194"/>
      <c r="O324" s="194"/>
      <c r="P324" s="194"/>
      <c r="Q324" s="194"/>
      <c r="R324" s="194"/>
      <c r="S324" s="194"/>
      <c r="T324" s="194"/>
      <c r="U324" s="194"/>
      <c r="V324" s="194"/>
      <c r="W324" s="194"/>
      <c r="X324" s="196"/>
      <c r="Y324" s="194"/>
      <c r="Z324" s="194"/>
      <c r="AA324" s="196"/>
      <c r="AB324" s="196"/>
      <c r="AC324" s="196"/>
      <c r="AD324" s="196"/>
      <c r="AE324" s="196"/>
      <c r="AF324" s="196"/>
      <c r="AG324" s="196"/>
      <c r="AH324" s="196"/>
      <c r="AI324" s="194"/>
    </row>
    <row r="325" spans="8:35" hidden="1" x14ac:dyDescent="0.3">
      <c r="H325" s="117"/>
      <c r="J325" s="117"/>
      <c r="K325" s="117"/>
      <c r="L325" s="194"/>
      <c r="M325" s="195"/>
      <c r="N325" s="194"/>
      <c r="O325" s="194"/>
      <c r="P325" s="194"/>
      <c r="Q325" s="194"/>
      <c r="R325" s="194"/>
      <c r="S325" s="194"/>
      <c r="T325" s="194"/>
      <c r="U325" s="194"/>
      <c r="V325" s="194"/>
      <c r="W325" s="194"/>
      <c r="X325" s="196"/>
      <c r="Y325" s="194"/>
      <c r="Z325" s="194"/>
      <c r="AA325" s="196"/>
      <c r="AB325" s="196"/>
      <c r="AC325" s="196"/>
      <c r="AD325" s="196"/>
      <c r="AE325" s="196"/>
      <c r="AF325" s="196"/>
      <c r="AG325" s="196"/>
      <c r="AH325" s="196"/>
      <c r="AI325" s="194"/>
    </row>
    <row r="326" spans="8:35" hidden="1" x14ac:dyDescent="0.3">
      <c r="H326" s="117"/>
      <c r="J326" s="117"/>
      <c r="K326" s="117"/>
      <c r="L326" s="194"/>
      <c r="M326" s="195"/>
      <c r="N326" s="194"/>
      <c r="O326" s="194"/>
      <c r="P326" s="194"/>
      <c r="Q326" s="194"/>
      <c r="R326" s="194"/>
      <c r="S326" s="194"/>
      <c r="T326" s="194"/>
      <c r="U326" s="194"/>
      <c r="V326" s="194"/>
      <c r="W326" s="194"/>
      <c r="X326" s="196"/>
      <c r="Y326" s="194"/>
      <c r="Z326" s="194"/>
      <c r="AA326" s="196"/>
      <c r="AB326" s="196"/>
      <c r="AC326" s="196"/>
      <c r="AD326" s="196"/>
      <c r="AE326" s="196"/>
      <c r="AF326" s="196"/>
      <c r="AG326" s="196"/>
      <c r="AH326" s="196"/>
      <c r="AI326" s="194"/>
    </row>
    <row r="327" spans="8:35" hidden="1" x14ac:dyDescent="0.3">
      <c r="H327" s="117"/>
      <c r="J327" s="117"/>
      <c r="K327" s="117"/>
      <c r="L327" s="194"/>
      <c r="M327" s="195"/>
      <c r="N327" s="194"/>
      <c r="O327" s="194"/>
      <c r="P327" s="194"/>
      <c r="Q327" s="194"/>
      <c r="R327" s="194"/>
      <c r="S327" s="194"/>
      <c r="T327" s="194"/>
      <c r="U327" s="194"/>
      <c r="V327" s="194"/>
      <c r="W327" s="194"/>
      <c r="X327" s="196"/>
      <c r="Y327" s="194"/>
      <c r="Z327" s="194"/>
      <c r="AA327" s="196"/>
      <c r="AB327" s="196"/>
      <c r="AC327" s="196"/>
      <c r="AD327" s="196"/>
      <c r="AE327" s="196"/>
      <c r="AF327" s="196"/>
      <c r="AG327" s="196"/>
      <c r="AH327" s="196"/>
      <c r="AI327" s="194"/>
    </row>
    <row r="328" spans="8:35" hidden="1" x14ac:dyDescent="0.3">
      <c r="H328" s="117"/>
      <c r="J328" s="117"/>
      <c r="K328" s="117"/>
      <c r="L328" s="194"/>
      <c r="M328" s="195"/>
      <c r="N328" s="194"/>
      <c r="O328" s="194"/>
      <c r="P328" s="194"/>
      <c r="Q328" s="194"/>
      <c r="R328" s="194"/>
      <c r="S328" s="194"/>
      <c r="T328" s="194"/>
      <c r="U328" s="194"/>
      <c r="V328" s="194"/>
      <c r="W328" s="194"/>
      <c r="X328" s="196"/>
      <c r="Y328" s="194"/>
      <c r="Z328" s="194"/>
      <c r="AA328" s="196"/>
      <c r="AB328" s="196"/>
      <c r="AC328" s="196"/>
      <c r="AD328" s="196"/>
      <c r="AE328" s="196"/>
      <c r="AF328" s="196"/>
      <c r="AG328" s="196"/>
      <c r="AH328" s="196"/>
      <c r="AI328" s="194"/>
    </row>
    <row r="329" spans="8:35" hidden="1" x14ac:dyDescent="0.3">
      <c r="H329" s="117"/>
      <c r="J329" s="117"/>
      <c r="K329" s="117"/>
      <c r="L329" s="194"/>
      <c r="M329" s="195"/>
      <c r="N329" s="194"/>
      <c r="O329" s="194"/>
      <c r="P329" s="194"/>
      <c r="Q329" s="194"/>
      <c r="R329" s="194"/>
      <c r="S329" s="194"/>
      <c r="T329" s="194"/>
      <c r="U329" s="194"/>
      <c r="V329" s="194"/>
      <c r="W329" s="194"/>
      <c r="X329" s="196"/>
      <c r="Y329" s="194"/>
      <c r="Z329" s="194"/>
      <c r="AA329" s="196"/>
      <c r="AB329" s="196"/>
      <c r="AC329" s="196"/>
      <c r="AD329" s="196"/>
      <c r="AE329" s="196"/>
      <c r="AF329" s="196"/>
      <c r="AG329" s="196"/>
      <c r="AH329" s="196"/>
      <c r="AI329" s="194"/>
    </row>
    <row r="330" spans="8:35" hidden="1" x14ac:dyDescent="0.3">
      <c r="H330" s="117"/>
      <c r="J330" s="117"/>
      <c r="K330" s="117"/>
      <c r="L330" s="194"/>
      <c r="M330" s="195"/>
      <c r="N330" s="194"/>
      <c r="O330" s="194"/>
      <c r="P330" s="194"/>
      <c r="Q330" s="194"/>
      <c r="R330" s="194"/>
      <c r="S330" s="194"/>
      <c r="T330" s="194"/>
      <c r="U330" s="194"/>
      <c r="V330" s="194"/>
      <c r="W330" s="194"/>
      <c r="X330" s="196"/>
      <c r="Y330" s="194"/>
      <c r="Z330" s="194"/>
      <c r="AA330" s="196"/>
      <c r="AB330" s="196"/>
      <c r="AC330" s="196"/>
      <c r="AD330" s="196"/>
      <c r="AE330" s="196"/>
      <c r="AF330" s="196"/>
      <c r="AG330" s="196"/>
      <c r="AH330" s="196"/>
      <c r="AI330" s="194"/>
    </row>
    <row r="331" spans="8:35" hidden="1" x14ac:dyDescent="0.3">
      <c r="H331" s="117"/>
      <c r="J331" s="117"/>
      <c r="K331" s="117"/>
      <c r="L331" s="194"/>
      <c r="M331" s="195"/>
      <c r="N331" s="194"/>
      <c r="O331" s="194"/>
      <c r="P331" s="194"/>
      <c r="Q331" s="194"/>
      <c r="R331" s="194"/>
      <c r="S331" s="194"/>
      <c r="T331" s="194"/>
      <c r="U331" s="194"/>
      <c r="V331" s="194"/>
      <c r="W331" s="194"/>
      <c r="X331" s="196"/>
      <c r="Y331" s="194"/>
      <c r="Z331" s="194"/>
      <c r="AA331" s="196"/>
      <c r="AB331" s="196"/>
      <c r="AC331" s="196"/>
      <c r="AD331" s="196"/>
      <c r="AE331" s="196"/>
      <c r="AF331" s="196"/>
      <c r="AG331" s="196"/>
      <c r="AH331" s="196"/>
      <c r="AI331" s="194"/>
    </row>
    <row r="332" spans="8:35" hidden="1" x14ac:dyDescent="0.3">
      <c r="H332" s="117"/>
      <c r="J332" s="117"/>
      <c r="K332" s="117"/>
      <c r="L332" s="194"/>
      <c r="M332" s="195"/>
      <c r="N332" s="194"/>
      <c r="O332" s="194"/>
      <c r="P332" s="194"/>
      <c r="Q332" s="194"/>
      <c r="R332" s="194"/>
      <c r="S332" s="194"/>
      <c r="T332" s="194"/>
      <c r="U332" s="194"/>
      <c r="V332" s="194"/>
      <c r="W332" s="194"/>
      <c r="X332" s="196"/>
      <c r="Y332" s="194"/>
      <c r="Z332" s="194"/>
      <c r="AA332" s="196"/>
      <c r="AB332" s="196"/>
      <c r="AC332" s="196"/>
      <c r="AD332" s="196"/>
      <c r="AE332" s="196"/>
      <c r="AF332" s="196"/>
      <c r="AG332" s="196"/>
      <c r="AH332" s="196"/>
      <c r="AI332" s="194"/>
    </row>
    <row r="333" spans="8:35" hidden="1" x14ac:dyDescent="0.3">
      <c r="H333" s="117"/>
      <c r="J333" s="117"/>
      <c r="K333" s="117"/>
      <c r="L333" s="194"/>
      <c r="M333" s="195"/>
      <c r="N333" s="194"/>
      <c r="O333" s="194"/>
      <c r="P333" s="194"/>
      <c r="Q333" s="194"/>
      <c r="R333" s="194"/>
      <c r="S333" s="194"/>
      <c r="T333" s="194"/>
      <c r="U333" s="194"/>
      <c r="V333" s="194"/>
      <c r="W333" s="194"/>
      <c r="X333" s="196"/>
      <c r="Y333" s="194"/>
      <c r="Z333" s="194"/>
      <c r="AA333" s="196"/>
      <c r="AB333" s="196"/>
      <c r="AC333" s="196"/>
      <c r="AD333" s="196"/>
      <c r="AE333" s="196"/>
      <c r="AF333" s="196"/>
      <c r="AG333" s="196"/>
      <c r="AH333" s="196"/>
      <c r="AI333" s="194"/>
    </row>
    <row r="334" spans="8:35" hidden="1" x14ac:dyDescent="0.3">
      <c r="H334" s="117"/>
      <c r="J334" s="117"/>
      <c r="K334" s="117"/>
      <c r="L334" s="194"/>
      <c r="M334" s="195"/>
      <c r="N334" s="194"/>
      <c r="O334" s="194"/>
      <c r="P334" s="194"/>
      <c r="Q334" s="194"/>
      <c r="R334" s="194"/>
      <c r="S334" s="194"/>
      <c r="T334" s="194"/>
      <c r="U334" s="194"/>
      <c r="V334" s="194"/>
      <c r="W334" s="194"/>
      <c r="X334" s="196"/>
      <c r="Y334" s="194"/>
      <c r="Z334" s="194"/>
      <c r="AA334" s="196"/>
      <c r="AB334" s="196"/>
      <c r="AC334" s="196"/>
      <c r="AD334" s="196"/>
      <c r="AE334" s="196"/>
      <c r="AF334" s="196"/>
      <c r="AG334" s="196"/>
      <c r="AH334" s="196"/>
      <c r="AI334" s="194"/>
    </row>
    <row r="335" spans="8:35" hidden="1" x14ac:dyDescent="0.3">
      <c r="H335" s="117"/>
      <c r="J335" s="117"/>
      <c r="K335" s="117"/>
      <c r="L335" s="194"/>
      <c r="M335" s="195"/>
      <c r="N335" s="194"/>
      <c r="O335" s="194"/>
      <c r="P335" s="194"/>
      <c r="Q335" s="194"/>
      <c r="R335" s="194"/>
      <c r="S335" s="194"/>
      <c r="T335" s="194"/>
      <c r="U335" s="194"/>
      <c r="V335" s="194"/>
      <c r="W335" s="194"/>
      <c r="X335" s="196"/>
      <c r="Y335" s="194"/>
      <c r="Z335" s="194"/>
      <c r="AA335" s="196"/>
      <c r="AB335" s="196"/>
      <c r="AC335" s="196"/>
      <c r="AD335" s="196"/>
      <c r="AE335" s="196"/>
      <c r="AF335" s="196"/>
      <c r="AG335" s="196"/>
      <c r="AH335" s="196"/>
      <c r="AI335" s="194"/>
    </row>
    <row r="336" spans="8:35" hidden="1" x14ac:dyDescent="0.3">
      <c r="H336" s="117"/>
      <c r="J336" s="117"/>
      <c r="K336" s="117"/>
      <c r="L336" s="194"/>
      <c r="M336" s="195"/>
      <c r="N336" s="194"/>
      <c r="O336" s="194"/>
      <c r="P336" s="194"/>
      <c r="Q336" s="194"/>
      <c r="R336" s="194"/>
      <c r="S336" s="194"/>
      <c r="T336" s="194"/>
      <c r="U336" s="194"/>
      <c r="V336" s="194"/>
      <c r="W336" s="194"/>
      <c r="X336" s="196"/>
      <c r="Y336" s="194"/>
      <c r="Z336" s="194"/>
      <c r="AA336" s="196"/>
      <c r="AB336" s="196"/>
      <c r="AC336" s="196"/>
      <c r="AD336" s="196"/>
      <c r="AE336" s="196"/>
      <c r="AF336" s="196"/>
      <c r="AG336" s="196"/>
      <c r="AH336" s="196"/>
      <c r="AI336" s="194"/>
    </row>
    <row r="337" spans="8:35" hidden="1" x14ac:dyDescent="0.3">
      <c r="H337" s="117"/>
      <c r="J337" s="117"/>
      <c r="K337" s="117"/>
      <c r="L337" s="194"/>
      <c r="M337" s="195"/>
      <c r="N337" s="194"/>
      <c r="O337" s="194"/>
      <c r="P337" s="194"/>
      <c r="Q337" s="194"/>
      <c r="R337" s="194"/>
      <c r="S337" s="194"/>
      <c r="T337" s="194"/>
      <c r="U337" s="194"/>
      <c r="V337" s="194"/>
      <c r="W337" s="194"/>
      <c r="X337" s="196"/>
      <c r="Y337" s="194"/>
      <c r="Z337" s="194"/>
      <c r="AA337" s="196"/>
      <c r="AB337" s="196"/>
      <c r="AC337" s="196"/>
      <c r="AD337" s="196"/>
      <c r="AE337" s="196"/>
      <c r="AF337" s="196"/>
      <c r="AG337" s="196"/>
      <c r="AH337" s="196"/>
      <c r="AI337" s="194"/>
    </row>
    <row r="338" spans="8:35" hidden="1" x14ac:dyDescent="0.3">
      <c r="H338" s="117"/>
      <c r="J338" s="117"/>
      <c r="K338" s="117"/>
      <c r="L338" s="194"/>
      <c r="M338" s="195"/>
      <c r="N338" s="194"/>
      <c r="O338" s="194"/>
      <c r="P338" s="194"/>
      <c r="Q338" s="194"/>
      <c r="R338" s="194"/>
      <c r="S338" s="194"/>
      <c r="T338" s="194"/>
      <c r="U338" s="194"/>
      <c r="V338" s="194"/>
      <c r="W338" s="194"/>
      <c r="X338" s="196"/>
      <c r="Y338" s="194"/>
      <c r="Z338" s="194"/>
      <c r="AA338" s="196"/>
      <c r="AB338" s="196"/>
      <c r="AC338" s="196"/>
      <c r="AD338" s="196"/>
      <c r="AE338" s="196"/>
      <c r="AF338" s="196"/>
      <c r="AG338" s="196"/>
      <c r="AH338" s="196"/>
      <c r="AI338" s="194"/>
    </row>
    <row r="339" spans="8:35" hidden="1" x14ac:dyDescent="0.3">
      <c r="H339" s="117"/>
      <c r="J339" s="117"/>
      <c r="K339" s="117"/>
      <c r="L339" s="194"/>
      <c r="M339" s="195"/>
      <c r="N339" s="194"/>
      <c r="O339" s="194"/>
      <c r="P339" s="194"/>
      <c r="Q339" s="194"/>
      <c r="R339" s="194"/>
      <c r="S339" s="194"/>
      <c r="T339" s="194"/>
      <c r="U339" s="194"/>
      <c r="V339" s="194"/>
      <c r="W339" s="194"/>
      <c r="X339" s="196"/>
      <c r="Y339" s="194"/>
      <c r="Z339" s="194"/>
      <c r="AA339" s="196"/>
      <c r="AB339" s="196"/>
      <c r="AC339" s="196"/>
      <c r="AD339" s="196"/>
      <c r="AE339" s="196"/>
      <c r="AF339" s="196"/>
      <c r="AG339" s="196"/>
      <c r="AH339" s="196"/>
      <c r="AI339" s="194"/>
    </row>
    <row r="340" spans="8:35" hidden="1" x14ac:dyDescent="0.3">
      <c r="H340" s="117"/>
      <c r="J340" s="117"/>
      <c r="K340" s="117"/>
      <c r="L340" s="194"/>
      <c r="M340" s="195"/>
      <c r="N340" s="194"/>
      <c r="O340" s="194"/>
      <c r="P340" s="194"/>
      <c r="Q340" s="194"/>
      <c r="R340" s="194"/>
      <c r="S340" s="194"/>
      <c r="T340" s="194"/>
      <c r="U340" s="194"/>
      <c r="V340" s="194"/>
      <c r="W340" s="194"/>
      <c r="X340" s="196"/>
      <c r="Y340" s="194"/>
      <c r="Z340" s="194"/>
      <c r="AA340" s="196"/>
      <c r="AB340" s="196"/>
      <c r="AC340" s="196"/>
      <c r="AD340" s="196"/>
      <c r="AE340" s="196"/>
      <c r="AF340" s="196"/>
      <c r="AG340" s="196"/>
      <c r="AH340" s="196"/>
      <c r="AI340" s="194"/>
    </row>
    <row r="341" spans="8:35" hidden="1" x14ac:dyDescent="0.3">
      <c r="H341" s="117"/>
      <c r="J341" s="117"/>
      <c r="K341" s="117"/>
      <c r="L341" s="194"/>
      <c r="M341" s="195"/>
      <c r="N341" s="194"/>
      <c r="O341" s="194"/>
      <c r="P341" s="194"/>
      <c r="Q341" s="194"/>
      <c r="R341" s="194"/>
      <c r="S341" s="194"/>
      <c r="T341" s="194"/>
      <c r="U341" s="194"/>
      <c r="V341" s="194"/>
      <c r="W341" s="194"/>
      <c r="X341" s="196"/>
      <c r="Y341" s="194"/>
      <c r="Z341" s="194"/>
      <c r="AA341" s="196"/>
      <c r="AB341" s="196"/>
      <c r="AC341" s="196"/>
      <c r="AD341" s="196"/>
      <c r="AE341" s="196"/>
      <c r="AF341" s="196"/>
      <c r="AG341" s="196"/>
      <c r="AH341" s="196"/>
      <c r="AI341" s="194"/>
    </row>
    <row r="342" spans="8:35" hidden="1" x14ac:dyDescent="0.3">
      <c r="H342" s="117"/>
      <c r="J342" s="117"/>
      <c r="K342" s="117"/>
      <c r="L342" s="194"/>
      <c r="M342" s="195"/>
      <c r="N342" s="194"/>
      <c r="O342" s="194"/>
      <c r="P342" s="194"/>
      <c r="Q342" s="194"/>
      <c r="R342" s="194"/>
      <c r="S342" s="194"/>
      <c r="T342" s="194"/>
      <c r="U342" s="194"/>
      <c r="V342" s="194"/>
      <c r="W342" s="194"/>
      <c r="X342" s="196"/>
      <c r="Y342" s="194"/>
      <c r="Z342" s="194"/>
      <c r="AA342" s="196"/>
      <c r="AB342" s="196"/>
      <c r="AC342" s="196"/>
      <c r="AD342" s="196"/>
      <c r="AE342" s="196"/>
      <c r="AF342" s="196"/>
      <c r="AG342" s="196"/>
      <c r="AH342" s="196"/>
      <c r="AI342" s="194"/>
    </row>
    <row r="343" spans="8:35" hidden="1" x14ac:dyDescent="0.3">
      <c r="H343" s="117"/>
      <c r="J343" s="117"/>
      <c r="K343" s="117"/>
      <c r="L343" s="194"/>
      <c r="M343" s="195"/>
      <c r="N343" s="194"/>
      <c r="O343" s="194"/>
      <c r="P343" s="194"/>
      <c r="Q343" s="194"/>
      <c r="R343" s="194"/>
      <c r="S343" s="194"/>
      <c r="T343" s="194"/>
      <c r="U343" s="194"/>
      <c r="V343" s="194"/>
      <c r="W343" s="194"/>
      <c r="X343" s="196"/>
      <c r="Y343" s="194"/>
      <c r="Z343" s="194"/>
      <c r="AA343" s="196"/>
      <c r="AB343" s="196"/>
      <c r="AC343" s="196"/>
      <c r="AD343" s="196"/>
      <c r="AE343" s="196"/>
      <c r="AF343" s="196"/>
      <c r="AG343" s="196"/>
      <c r="AH343" s="196"/>
      <c r="AI343" s="194"/>
    </row>
    <row r="344" spans="8:35" hidden="1" x14ac:dyDescent="0.3">
      <c r="H344" s="117"/>
      <c r="J344" s="117"/>
      <c r="K344" s="117"/>
      <c r="L344" s="194"/>
      <c r="M344" s="195"/>
      <c r="N344" s="194"/>
      <c r="O344" s="194"/>
      <c r="P344" s="194"/>
      <c r="Q344" s="194"/>
      <c r="R344" s="194"/>
      <c r="S344" s="194"/>
      <c r="T344" s="194"/>
      <c r="U344" s="194"/>
      <c r="V344" s="194"/>
      <c r="W344" s="194"/>
      <c r="X344" s="196"/>
      <c r="Y344" s="194"/>
      <c r="Z344" s="194"/>
      <c r="AA344" s="196"/>
      <c r="AB344" s="196"/>
      <c r="AC344" s="196"/>
      <c r="AD344" s="196"/>
      <c r="AE344" s="196"/>
      <c r="AF344" s="196"/>
      <c r="AG344" s="196"/>
      <c r="AH344" s="196"/>
      <c r="AI344" s="194"/>
    </row>
    <row r="345" spans="8:35" hidden="1" x14ac:dyDescent="0.3">
      <c r="H345" s="117"/>
      <c r="J345" s="117"/>
      <c r="K345" s="117"/>
      <c r="L345" s="194"/>
      <c r="M345" s="195"/>
      <c r="N345" s="194"/>
      <c r="O345" s="194"/>
      <c r="P345" s="194"/>
      <c r="Q345" s="194"/>
      <c r="R345" s="194"/>
      <c r="S345" s="194"/>
      <c r="T345" s="194"/>
      <c r="U345" s="194"/>
      <c r="V345" s="194"/>
      <c r="W345" s="194"/>
      <c r="X345" s="196"/>
      <c r="Y345" s="194"/>
      <c r="Z345" s="194"/>
      <c r="AA345" s="196"/>
      <c r="AB345" s="196"/>
      <c r="AC345" s="196"/>
      <c r="AD345" s="196"/>
      <c r="AE345" s="196"/>
      <c r="AF345" s="196"/>
      <c r="AG345" s="196"/>
      <c r="AH345" s="196"/>
      <c r="AI345" s="194"/>
    </row>
    <row r="346" spans="8:35" hidden="1" x14ac:dyDescent="0.3">
      <c r="H346" s="117"/>
      <c r="J346" s="117"/>
      <c r="K346" s="117"/>
      <c r="L346" s="194"/>
      <c r="M346" s="195"/>
      <c r="N346" s="194"/>
      <c r="O346" s="194"/>
      <c r="P346" s="194"/>
      <c r="Q346" s="194"/>
      <c r="R346" s="194"/>
      <c r="S346" s="194"/>
      <c r="T346" s="194"/>
      <c r="U346" s="194"/>
      <c r="V346" s="194"/>
      <c r="W346" s="194"/>
      <c r="X346" s="196"/>
      <c r="Y346" s="194"/>
      <c r="Z346" s="194"/>
      <c r="AA346" s="196"/>
      <c r="AB346" s="196"/>
      <c r="AC346" s="196"/>
      <c r="AD346" s="196"/>
      <c r="AE346" s="196"/>
      <c r="AF346" s="196"/>
      <c r="AG346" s="196"/>
      <c r="AH346" s="196"/>
      <c r="AI346" s="194"/>
    </row>
    <row r="347" spans="8:35" hidden="1" x14ac:dyDescent="0.3">
      <c r="H347" s="117"/>
      <c r="J347" s="117"/>
      <c r="K347" s="117"/>
      <c r="L347" s="194"/>
      <c r="M347" s="195"/>
      <c r="N347" s="194"/>
      <c r="O347" s="194"/>
      <c r="P347" s="194"/>
      <c r="Q347" s="194"/>
      <c r="R347" s="194"/>
      <c r="S347" s="194"/>
      <c r="T347" s="194"/>
      <c r="U347" s="194"/>
      <c r="V347" s="194"/>
      <c r="W347" s="194"/>
      <c r="X347" s="196"/>
      <c r="Y347" s="194"/>
      <c r="Z347" s="194"/>
      <c r="AA347" s="196"/>
      <c r="AB347" s="196"/>
      <c r="AC347" s="196"/>
      <c r="AD347" s="196"/>
      <c r="AE347" s="196"/>
      <c r="AF347" s="196"/>
      <c r="AG347" s="196"/>
      <c r="AH347" s="196"/>
      <c r="AI347" s="194"/>
    </row>
    <row r="348" spans="8:35" hidden="1" x14ac:dyDescent="0.3">
      <c r="H348" s="117"/>
      <c r="J348" s="117"/>
      <c r="K348" s="117"/>
      <c r="L348" s="194"/>
      <c r="M348" s="195"/>
      <c r="N348" s="194"/>
      <c r="O348" s="194"/>
      <c r="P348" s="194"/>
      <c r="Q348" s="194"/>
      <c r="R348" s="194"/>
      <c r="S348" s="194"/>
      <c r="T348" s="194"/>
      <c r="U348" s="194"/>
      <c r="V348" s="194"/>
      <c r="W348" s="194"/>
      <c r="X348" s="196"/>
      <c r="Y348" s="194"/>
      <c r="Z348" s="194"/>
      <c r="AA348" s="196"/>
      <c r="AB348" s="196"/>
      <c r="AC348" s="196"/>
      <c r="AD348" s="196"/>
      <c r="AE348" s="196"/>
      <c r="AF348" s="196"/>
      <c r="AG348" s="196"/>
      <c r="AH348" s="196"/>
      <c r="AI348" s="194"/>
    </row>
    <row r="349" spans="8:35" hidden="1" x14ac:dyDescent="0.3">
      <c r="H349" s="117"/>
      <c r="J349" s="117"/>
      <c r="K349" s="117"/>
      <c r="L349" s="194"/>
      <c r="M349" s="195"/>
      <c r="N349" s="194"/>
      <c r="O349" s="194"/>
      <c r="P349" s="194"/>
      <c r="Q349" s="194"/>
      <c r="R349" s="194"/>
      <c r="S349" s="194"/>
      <c r="T349" s="194"/>
      <c r="U349" s="194"/>
      <c r="V349" s="194"/>
      <c r="W349" s="194"/>
      <c r="X349" s="196"/>
      <c r="Y349" s="194"/>
      <c r="Z349" s="194"/>
      <c r="AA349" s="196"/>
      <c r="AB349" s="196"/>
      <c r="AC349" s="196"/>
      <c r="AD349" s="196"/>
      <c r="AE349" s="196"/>
      <c r="AF349" s="196"/>
      <c r="AG349" s="196"/>
      <c r="AH349" s="196"/>
      <c r="AI349" s="194"/>
    </row>
    <row r="350" spans="8:35" hidden="1" x14ac:dyDescent="0.3">
      <c r="H350" s="117"/>
      <c r="J350" s="117"/>
      <c r="K350" s="117"/>
      <c r="L350" s="194"/>
      <c r="M350" s="195"/>
      <c r="N350" s="194"/>
      <c r="O350" s="194"/>
      <c r="P350" s="194"/>
      <c r="Q350" s="194"/>
      <c r="R350" s="194"/>
      <c r="S350" s="194"/>
      <c r="T350" s="194"/>
      <c r="U350" s="194"/>
      <c r="V350" s="194"/>
      <c r="W350" s="194"/>
      <c r="X350" s="196"/>
      <c r="Y350" s="194"/>
      <c r="Z350" s="194"/>
      <c r="AA350" s="196"/>
      <c r="AB350" s="196"/>
      <c r="AC350" s="196"/>
      <c r="AD350" s="196"/>
      <c r="AE350" s="196"/>
      <c r="AF350" s="196"/>
      <c r="AG350" s="196"/>
      <c r="AH350" s="196"/>
      <c r="AI350" s="194"/>
    </row>
    <row r="351" spans="8:35" hidden="1" x14ac:dyDescent="0.3">
      <c r="H351" s="117"/>
      <c r="J351" s="117"/>
      <c r="K351" s="117"/>
      <c r="L351" s="194"/>
      <c r="M351" s="195"/>
      <c r="N351" s="194"/>
      <c r="O351" s="194"/>
      <c r="P351" s="194"/>
      <c r="Q351" s="194"/>
      <c r="R351" s="194"/>
      <c r="S351" s="194"/>
      <c r="T351" s="194"/>
      <c r="U351" s="194"/>
      <c r="V351" s="194"/>
      <c r="W351" s="194"/>
      <c r="X351" s="196"/>
      <c r="Y351" s="194"/>
      <c r="Z351" s="194"/>
      <c r="AA351" s="196"/>
      <c r="AB351" s="196"/>
      <c r="AC351" s="196"/>
      <c r="AD351" s="196"/>
      <c r="AE351" s="196"/>
      <c r="AF351" s="196"/>
      <c r="AG351" s="196"/>
      <c r="AH351" s="196"/>
      <c r="AI351" s="194"/>
    </row>
    <row r="352" spans="8:35" hidden="1" x14ac:dyDescent="0.3">
      <c r="H352" s="117"/>
      <c r="J352" s="117"/>
      <c r="K352" s="117"/>
      <c r="L352" s="194"/>
      <c r="M352" s="195"/>
      <c r="N352" s="194"/>
      <c r="O352" s="194"/>
      <c r="P352" s="194"/>
      <c r="Q352" s="194"/>
      <c r="R352" s="194"/>
      <c r="S352" s="194"/>
      <c r="T352" s="194"/>
      <c r="U352" s="194"/>
      <c r="V352" s="194"/>
      <c r="W352" s="194"/>
      <c r="X352" s="196"/>
      <c r="Y352" s="194"/>
      <c r="Z352" s="194"/>
      <c r="AA352" s="196"/>
      <c r="AB352" s="196"/>
      <c r="AC352" s="196"/>
      <c r="AD352" s="196"/>
      <c r="AE352" s="196"/>
      <c r="AF352" s="196"/>
      <c r="AG352" s="196"/>
      <c r="AH352" s="196"/>
      <c r="AI352" s="194"/>
    </row>
    <row r="353" spans="8:35" hidden="1" x14ac:dyDescent="0.3">
      <c r="H353" s="117"/>
      <c r="J353" s="117"/>
      <c r="K353" s="117"/>
      <c r="L353" s="194"/>
      <c r="M353" s="195"/>
      <c r="N353" s="194"/>
      <c r="O353" s="194"/>
      <c r="P353" s="194"/>
      <c r="Q353" s="194"/>
      <c r="R353" s="194"/>
      <c r="S353" s="194"/>
      <c r="T353" s="194"/>
      <c r="U353" s="194"/>
      <c r="V353" s="194"/>
      <c r="W353" s="194"/>
      <c r="X353" s="196"/>
      <c r="Y353" s="194"/>
      <c r="Z353" s="194"/>
      <c r="AA353" s="196"/>
      <c r="AB353" s="196"/>
      <c r="AC353" s="196"/>
      <c r="AD353" s="196"/>
      <c r="AE353" s="196"/>
      <c r="AF353" s="196"/>
      <c r="AG353" s="196"/>
      <c r="AH353" s="196"/>
      <c r="AI353" s="194"/>
    </row>
    <row r="354" spans="8:35" hidden="1" x14ac:dyDescent="0.3">
      <c r="H354" s="117"/>
      <c r="J354" s="117"/>
      <c r="K354" s="117"/>
      <c r="L354" s="194"/>
      <c r="M354" s="195"/>
      <c r="N354" s="194"/>
      <c r="O354" s="194"/>
      <c r="P354" s="194"/>
      <c r="Q354" s="194"/>
      <c r="R354" s="194"/>
      <c r="S354" s="194"/>
      <c r="T354" s="194"/>
      <c r="U354" s="194"/>
      <c r="V354" s="194"/>
      <c r="W354" s="194"/>
      <c r="X354" s="196"/>
      <c r="Y354" s="194"/>
      <c r="Z354" s="194"/>
      <c r="AA354" s="196"/>
      <c r="AB354" s="196"/>
      <c r="AC354" s="196"/>
      <c r="AD354" s="196"/>
      <c r="AE354" s="196"/>
      <c r="AF354" s="196"/>
      <c r="AG354" s="196"/>
      <c r="AH354" s="196"/>
      <c r="AI354" s="194"/>
    </row>
    <row r="355" spans="8:35" hidden="1" x14ac:dyDescent="0.3">
      <c r="H355" s="117"/>
      <c r="J355" s="117"/>
      <c r="K355" s="117"/>
      <c r="L355" s="194"/>
      <c r="M355" s="195"/>
      <c r="N355" s="194"/>
      <c r="O355" s="194"/>
      <c r="P355" s="194"/>
      <c r="Q355" s="194"/>
      <c r="R355" s="194"/>
      <c r="S355" s="194"/>
      <c r="T355" s="194"/>
      <c r="U355" s="194"/>
      <c r="V355" s="194"/>
      <c r="W355" s="194"/>
      <c r="X355" s="196"/>
      <c r="Y355" s="194"/>
      <c r="Z355" s="194"/>
      <c r="AA355" s="196"/>
      <c r="AB355" s="196"/>
      <c r="AC355" s="196"/>
      <c r="AD355" s="196"/>
      <c r="AE355" s="196"/>
      <c r="AF355" s="196"/>
      <c r="AG355" s="196"/>
      <c r="AH355" s="196"/>
      <c r="AI355" s="194"/>
    </row>
    <row r="356" spans="8:35" hidden="1" x14ac:dyDescent="0.3">
      <c r="H356" s="117"/>
      <c r="J356" s="117"/>
      <c r="K356" s="117"/>
      <c r="L356" s="194"/>
      <c r="M356" s="195"/>
      <c r="N356" s="194"/>
      <c r="O356" s="194"/>
      <c r="P356" s="194"/>
      <c r="Q356" s="194"/>
      <c r="R356" s="194"/>
      <c r="S356" s="194"/>
      <c r="T356" s="194"/>
      <c r="U356" s="194"/>
      <c r="V356" s="194"/>
      <c r="W356" s="194"/>
      <c r="X356" s="196"/>
      <c r="Y356" s="194"/>
      <c r="Z356" s="194"/>
      <c r="AA356" s="196"/>
      <c r="AB356" s="196"/>
      <c r="AC356" s="196"/>
      <c r="AD356" s="196"/>
      <c r="AE356" s="196"/>
      <c r="AF356" s="196"/>
      <c r="AG356" s="196"/>
      <c r="AH356" s="196"/>
      <c r="AI356" s="194"/>
    </row>
    <row r="357" spans="8:35" hidden="1" x14ac:dyDescent="0.3">
      <c r="H357" s="117"/>
      <c r="J357" s="117"/>
      <c r="K357" s="117"/>
      <c r="L357" s="194"/>
      <c r="M357" s="195"/>
      <c r="N357" s="194"/>
      <c r="O357" s="194"/>
      <c r="P357" s="194"/>
      <c r="Q357" s="194"/>
      <c r="R357" s="194"/>
      <c r="S357" s="194"/>
      <c r="T357" s="194"/>
      <c r="U357" s="194"/>
      <c r="V357" s="194"/>
      <c r="W357" s="194"/>
      <c r="X357" s="196"/>
      <c r="Y357" s="194"/>
      <c r="Z357" s="194"/>
      <c r="AA357" s="196"/>
      <c r="AB357" s="196"/>
      <c r="AC357" s="196"/>
      <c r="AD357" s="196"/>
      <c r="AE357" s="196"/>
      <c r="AF357" s="196"/>
      <c r="AG357" s="196"/>
      <c r="AH357" s="196"/>
      <c r="AI357" s="194"/>
    </row>
    <row r="358" spans="8:35" hidden="1" x14ac:dyDescent="0.3">
      <c r="H358" s="117"/>
      <c r="J358" s="117"/>
      <c r="K358" s="117"/>
      <c r="L358" s="194"/>
      <c r="M358" s="195"/>
      <c r="N358" s="194"/>
      <c r="O358" s="194"/>
      <c r="P358" s="194"/>
      <c r="Q358" s="194"/>
      <c r="R358" s="194"/>
      <c r="S358" s="194"/>
      <c r="T358" s="194"/>
      <c r="U358" s="194"/>
      <c r="V358" s="194"/>
      <c r="W358" s="194"/>
      <c r="X358" s="196"/>
      <c r="Y358" s="194"/>
      <c r="Z358" s="194"/>
      <c r="AA358" s="196"/>
      <c r="AB358" s="196"/>
      <c r="AC358" s="196"/>
      <c r="AD358" s="196"/>
      <c r="AE358" s="196"/>
      <c r="AF358" s="196"/>
      <c r="AG358" s="196"/>
      <c r="AH358" s="196"/>
      <c r="AI358" s="194"/>
    </row>
    <row r="359" spans="8:35" hidden="1" x14ac:dyDescent="0.3">
      <c r="H359" s="117"/>
      <c r="J359" s="117"/>
      <c r="K359" s="117"/>
      <c r="L359" s="194"/>
      <c r="M359" s="195"/>
      <c r="N359" s="194"/>
      <c r="O359" s="194"/>
      <c r="P359" s="194"/>
      <c r="Q359" s="194"/>
      <c r="R359" s="194"/>
      <c r="S359" s="194"/>
      <c r="T359" s="194"/>
      <c r="U359" s="194"/>
      <c r="V359" s="194"/>
      <c r="W359" s="194"/>
      <c r="X359" s="196"/>
      <c r="Y359" s="194"/>
      <c r="Z359" s="194"/>
      <c r="AA359" s="196"/>
      <c r="AB359" s="196"/>
      <c r="AC359" s="196"/>
      <c r="AD359" s="196"/>
      <c r="AE359" s="196"/>
      <c r="AF359" s="196"/>
      <c r="AG359" s="196"/>
      <c r="AH359" s="196"/>
      <c r="AI359" s="194"/>
    </row>
    <row r="360" spans="8:35" hidden="1" x14ac:dyDescent="0.3">
      <c r="H360" s="117"/>
      <c r="J360" s="117"/>
      <c r="K360" s="117"/>
      <c r="L360" s="194"/>
      <c r="M360" s="195"/>
      <c r="N360" s="194"/>
      <c r="O360" s="194"/>
      <c r="P360" s="194"/>
      <c r="Q360" s="194"/>
      <c r="R360" s="194"/>
      <c r="S360" s="194"/>
      <c r="T360" s="194"/>
      <c r="U360" s="194"/>
      <c r="V360" s="194"/>
      <c r="W360" s="194"/>
      <c r="X360" s="196"/>
      <c r="Y360" s="194"/>
      <c r="Z360" s="194"/>
      <c r="AA360" s="196"/>
      <c r="AB360" s="196"/>
      <c r="AC360" s="196"/>
      <c r="AD360" s="196"/>
      <c r="AE360" s="196"/>
      <c r="AF360" s="196"/>
      <c r="AG360" s="196"/>
      <c r="AH360" s="196"/>
      <c r="AI360" s="194"/>
    </row>
    <row r="361" spans="8:35" hidden="1" x14ac:dyDescent="0.3">
      <c r="H361" s="117"/>
      <c r="J361" s="117"/>
      <c r="K361" s="117"/>
      <c r="L361" s="194"/>
      <c r="M361" s="195"/>
      <c r="N361" s="194"/>
      <c r="O361" s="194"/>
      <c r="P361" s="194"/>
      <c r="Q361" s="194"/>
      <c r="R361" s="194"/>
      <c r="S361" s="194"/>
      <c r="T361" s="194"/>
      <c r="U361" s="194"/>
      <c r="V361" s="194"/>
      <c r="W361" s="194"/>
      <c r="X361" s="196"/>
      <c r="Y361" s="194"/>
      <c r="Z361" s="194"/>
      <c r="AA361" s="196"/>
      <c r="AB361" s="196"/>
      <c r="AC361" s="196"/>
      <c r="AD361" s="196"/>
      <c r="AE361" s="196"/>
      <c r="AF361" s="196"/>
      <c r="AG361" s="196"/>
      <c r="AH361" s="196"/>
      <c r="AI361" s="194"/>
    </row>
    <row r="362" spans="8:35" hidden="1" x14ac:dyDescent="0.3">
      <c r="H362" s="117"/>
      <c r="J362" s="117"/>
      <c r="K362" s="117"/>
      <c r="L362" s="194"/>
      <c r="M362" s="195"/>
      <c r="N362" s="194"/>
      <c r="O362" s="194"/>
      <c r="P362" s="194"/>
      <c r="Q362" s="194"/>
      <c r="R362" s="194"/>
      <c r="S362" s="194"/>
      <c r="T362" s="194"/>
      <c r="U362" s="194"/>
      <c r="V362" s="194"/>
      <c r="W362" s="194"/>
      <c r="X362" s="196"/>
      <c r="Y362" s="194"/>
      <c r="Z362" s="194"/>
      <c r="AA362" s="196"/>
      <c r="AB362" s="196"/>
      <c r="AC362" s="196"/>
      <c r="AD362" s="196"/>
      <c r="AE362" s="196"/>
      <c r="AF362" s="196"/>
      <c r="AG362" s="196"/>
      <c r="AH362" s="196"/>
      <c r="AI362" s="194"/>
    </row>
    <row r="363" spans="8:35" hidden="1" x14ac:dyDescent="0.3">
      <c r="H363" s="117"/>
      <c r="J363" s="117"/>
      <c r="K363" s="117"/>
      <c r="L363" s="194"/>
      <c r="M363" s="195"/>
      <c r="N363" s="194"/>
      <c r="O363" s="194"/>
      <c r="P363" s="194"/>
      <c r="Q363" s="194"/>
      <c r="R363" s="194"/>
      <c r="S363" s="194"/>
      <c r="T363" s="194"/>
      <c r="U363" s="194"/>
      <c r="V363" s="194"/>
      <c r="W363" s="194"/>
      <c r="X363" s="196"/>
      <c r="Y363" s="194"/>
      <c r="Z363" s="194"/>
      <c r="AA363" s="196"/>
      <c r="AB363" s="196"/>
      <c r="AC363" s="196"/>
      <c r="AD363" s="196"/>
      <c r="AE363" s="196"/>
      <c r="AF363" s="196"/>
      <c r="AG363" s="196"/>
      <c r="AH363" s="196"/>
      <c r="AI363" s="194"/>
    </row>
    <row r="364" spans="8:35" hidden="1" x14ac:dyDescent="0.3">
      <c r="H364" s="117"/>
      <c r="J364" s="117"/>
      <c r="K364" s="117"/>
      <c r="L364" s="194"/>
      <c r="M364" s="195"/>
      <c r="N364" s="194"/>
      <c r="O364" s="194"/>
      <c r="P364" s="194"/>
      <c r="Q364" s="194"/>
      <c r="R364" s="194"/>
      <c r="S364" s="194"/>
      <c r="T364" s="194"/>
      <c r="U364" s="194"/>
      <c r="V364" s="194"/>
      <c r="W364" s="194"/>
      <c r="X364" s="196"/>
      <c r="Y364" s="194"/>
      <c r="Z364" s="194"/>
      <c r="AA364" s="196"/>
      <c r="AB364" s="196"/>
      <c r="AC364" s="196"/>
      <c r="AD364" s="196"/>
      <c r="AE364" s="196"/>
      <c r="AF364" s="196"/>
      <c r="AG364" s="196"/>
      <c r="AH364" s="196"/>
      <c r="AI364" s="194"/>
    </row>
    <row r="365" spans="8:35" hidden="1" x14ac:dyDescent="0.3">
      <c r="H365" s="117"/>
      <c r="J365" s="117"/>
      <c r="K365" s="117"/>
      <c r="L365" s="194"/>
      <c r="M365" s="195"/>
      <c r="N365" s="194"/>
      <c r="O365" s="194"/>
      <c r="P365" s="194"/>
      <c r="Q365" s="194"/>
      <c r="R365" s="194"/>
      <c r="S365" s="194"/>
      <c r="T365" s="194"/>
      <c r="U365" s="194"/>
      <c r="V365" s="194"/>
      <c r="W365" s="194"/>
      <c r="X365" s="196"/>
      <c r="Y365" s="194"/>
      <c r="Z365" s="194"/>
      <c r="AA365" s="196"/>
      <c r="AB365" s="196"/>
      <c r="AC365" s="196"/>
      <c r="AD365" s="196"/>
      <c r="AE365" s="196"/>
      <c r="AF365" s="196"/>
      <c r="AG365" s="196"/>
      <c r="AH365" s="196"/>
      <c r="AI365" s="194"/>
    </row>
    <row r="366" spans="8:35" hidden="1" x14ac:dyDescent="0.3">
      <c r="H366" s="117"/>
      <c r="J366" s="117"/>
      <c r="K366" s="117"/>
      <c r="L366" s="194"/>
      <c r="M366" s="195"/>
      <c r="N366" s="194"/>
      <c r="O366" s="194"/>
      <c r="P366" s="194"/>
      <c r="Q366" s="194"/>
      <c r="R366" s="194"/>
      <c r="S366" s="194"/>
      <c r="T366" s="194"/>
      <c r="U366" s="194"/>
      <c r="V366" s="194"/>
      <c r="W366" s="194"/>
      <c r="X366" s="196"/>
      <c r="Y366" s="194"/>
      <c r="Z366" s="194"/>
      <c r="AA366" s="196"/>
      <c r="AB366" s="196"/>
      <c r="AC366" s="196"/>
      <c r="AD366" s="196"/>
      <c r="AE366" s="196"/>
      <c r="AF366" s="196"/>
      <c r="AG366" s="196"/>
      <c r="AH366" s="196"/>
      <c r="AI366" s="194"/>
    </row>
    <row r="367" spans="8:35" hidden="1" x14ac:dyDescent="0.3">
      <c r="H367" s="117"/>
      <c r="J367" s="117"/>
      <c r="K367" s="117"/>
      <c r="L367" s="194"/>
      <c r="M367" s="195"/>
      <c r="N367" s="194"/>
      <c r="O367" s="194"/>
      <c r="P367" s="194"/>
      <c r="Q367" s="194"/>
      <c r="R367" s="194"/>
      <c r="S367" s="194"/>
      <c r="T367" s="194"/>
      <c r="U367" s="194"/>
      <c r="V367" s="194"/>
      <c r="W367" s="194"/>
      <c r="X367" s="196"/>
      <c r="Y367" s="194"/>
      <c r="Z367" s="194"/>
      <c r="AA367" s="196"/>
      <c r="AB367" s="196"/>
      <c r="AC367" s="196"/>
      <c r="AD367" s="196"/>
      <c r="AE367" s="196"/>
      <c r="AF367" s="196"/>
      <c r="AG367" s="196"/>
      <c r="AH367" s="196"/>
      <c r="AI367" s="194"/>
    </row>
    <row r="368" spans="8:35" hidden="1" x14ac:dyDescent="0.3">
      <c r="H368" s="117"/>
      <c r="J368" s="117"/>
      <c r="K368" s="117"/>
      <c r="L368" s="194"/>
      <c r="M368" s="195"/>
      <c r="N368" s="194"/>
      <c r="O368" s="194"/>
      <c r="P368" s="194"/>
      <c r="Q368" s="194"/>
      <c r="R368" s="194"/>
      <c r="S368" s="194"/>
      <c r="T368" s="194"/>
      <c r="U368" s="194"/>
      <c r="V368" s="194"/>
      <c r="W368" s="194"/>
      <c r="X368" s="196"/>
      <c r="Y368" s="194"/>
      <c r="Z368" s="194"/>
      <c r="AA368" s="196"/>
      <c r="AB368" s="196"/>
      <c r="AC368" s="196"/>
      <c r="AD368" s="196"/>
      <c r="AE368" s="196"/>
      <c r="AF368" s="196"/>
      <c r="AG368" s="196"/>
      <c r="AH368" s="196"/>
      <c r="AI368" s="194"/>
    </row>
    <row r="369" spans="8:35" hidden="1" x14ac:dyDescent="0.3">
      <c r="H369" s="117"/>
      <c r="J369" s="117"/>
      <c r="K369" s="117"/>
      <c r="L369" s="194"/>
      <c r="M369" s="195"/>
      <c r="N369" s="194"/>
      <c r="O369" s="194"/>
      <c r="P369" s="194"/>
      <c r="Q369" s="194"/>
      <c r="R369" s="194"/>
      <c r="S369" s="194"/>
      <c r="T369" s="194"/>
      <c r="U369" s="194"/>
      <c r="V369" s="194"/>
      <c r="W369" s="194"/>
      <c r="X369" s="196"/>
      <c r="Y369" s="194"/>
      <c r="Z369" s="194"/>
      <c r="AA369" s="196"/>
      <c r="AB369" s="196"/>
      <c r="AC369" s="196"/>
      <c r="AD369" s="196"/>
      <c r="AE369" s="196"/>
      <c r="AF369" s="196"/>
      <c r="AG369" s="196"/>
      <c r="AH369" s="196"/>
      <c r="AI369" s="194"/>
    </row>
    <row r="370" spans="8:35" hidden="1" x14ac:dyDescent="0.3">
      <c r="H370" s="117"/>
      <c r="J370" s="117"/>
      <c r="K370" s="117"/>
      <c r="L370" s="194"/>
      <c r="M370" s="195"/>
      <c r="N370" s="194"/>
      <c r="O370" s="194"/>
      <c r="P370" s="194"/>
      <c r="Q370" s="194"/>
      <c r="R370" s="194"/>
      <c r="S370" s="194"/>
      <c r="T370" s="194"/>
      <c r="U370" s="194"/>
      <c r="V370" s="194"/>
      <c r="W370" s="194"/>
      <c r="X370" s="196"/>
      <c r="Y370" s="194"/>
      <c r="Z370" s="194"/>
      <c r="AA370" s="196"/>
      <c r="AB370" s="196"/>
      <c r="AC370" s="196"/>
      <c r="AD370" s="196"/>
      <c r="AE370" s="196"/>
      <c r="AF370" s="196"/>
      <c r="AG370" s="196"/>
      <c r="AH370" s="196"/>
      <c r="AI370" s="194"/>
    </row>
    <row r="371" spans="8:35" hidden="1" x14ac:dyDescent="0.3">
      <c r="H371" s="117"/>
      <c r="J371" s="117"/>
      <c r="K371" s="117"/>
      <c r="L371" s="194"/>
      <c r="M371" s="195"/>
      <c r="N371" s="194"/>
      <c r="O371" s="194"/>
      <c r="P371" s="194"/>
      <c r="Q371" s="194"/>
      <c r="R371" s="194"/>
      <c r="S371" s="194"/>
      <c r="T371" s="194"/>
      <c r="U371" s="194"/>
      <c r="V371" s="194"/>
      <c r="W371" s="194"/>
      <c r="X371" s="196"/>
      <c r="Y371" s="194"/>
      <c r="Z371" s="194"/>
      <c r="AA371" s="196"/>
      <c r="AB371" s="196"/>
      <c r="AC371" s="196"/>
      <c r="AD371" s="196"/>
      <c r="AE371" s="196"/>
      <c r="AF371" s="196"/>
      <c r="AG371" s="196"/>
      <c r="AH371" s="196"/>
      <c r="AI371" s="194"/>
    </row>
    <row r="372" spans="8:35" hidden="1" x14ac:dyDescent="0.3">
      <c r="H372" s="117"/>
      <c r="J372" s="117"/>
      <c r="K372" s="117"/>
      <c r="L372" s="194"/>
      <c r="M372" s="195"/>
      <c r="N372" s="194"/>
      <c r="O372" s="194"/>
      <c r="P372" s="194"/>
      <c r="Q372" s="194"/>
      <c r="R372" s="194"/>
      <c r="S372" s="194"/>
      <c r="T372" s="194"/>
      <c r="U372" s="194"/>
      <c r="V372" s="194"/>
      <c r="W372" s="194"/>
      <c r="X372" s="196"/>
      <c r="Y372" s="194"/>
      <c r="Z372" s="194"/>
      <c r="AA372" s="196"/>
      <c r="AB372" s="196"/>
      <c r="AC372" s="196"/>
      <c r="AD372" s="196"/>
      <c r="AE372" s="196"/>
      <c r="AF372" s="196"/>
      <c r="AG372" s="196"/>
      <c r="AH372" s="196"/>
      <c r="AI372" s="194"/>
    </row>
    <row r="373" spans="8:35" hidden="1" x14ac:dyDescent="0.3">
      <c r="H373" s="117"/>
      <c r="J373" s="117"/>
      <c r="K373" s="117"/>
      <c r="L373" s="194"/>
      <c r="M373" s="195"/>
      <c r="N373" s="194"/>
      <c r="O373" s="194"/>
      <c r="P373" s="194"/>
      <c r="Q373" s="194"/>
      <c r="R373" s="194"/>
      <c r="S373" s="194"/>
      <c r="T373" s="194"/>
      <c r="U373" s="194"/>
      <c r="V373" s="194"/>
      <c r="W373" s="194"/>
      <c r="X373" s="196"/>
      <c r="Y373" s="194"/>
      <c r="Z373" s="194"/>
      <c r="AA373" s="196"/>
      <c r="AB373" s="196"/>
      <c r="AC373" s="196"/>
      <c r="AD373" s="196"/>
      <c r="AE373" s="196"/>
      <c r="AF373" s="196"/>
      <c r="AG373" s="196"/>
      <c r="AH373" s="196"/>
      <c r="AI373" s="194"/>
    </row>
    <row r="374" spans="8:35" hidden="1" x14ac:dyDescent="0.3">
      <c r="H374" s="117"/>
      <c r="J374" s="117"/>
      <c r="K374" s="117"/>
      <c r="L374" s="194"/>
      <c r="M374" s="195"/>
      <c r="N374" s="194"/>
      <c r="O374" s="194"/>
      <c r="P374" s="194"/>
      <c r="Q374" s="194"/>
      <c r="R374" s="194"/>
      <c r="S374" s="194"/>
      <c r="T374" s="194"/>
      <c r="U374" s="194"/>
      <c r="V374" s="194"/>
      <c r="W374" s="194"/>
      <c r="X374" s="196"/>
      <c r="Y374" s="194"/>
      <c r="Z374" s="194"/>
      <c r="AA374" s="196"/>
      <c r="AB374" s="196"/>
      <c r="AC374" s="196"/>
      <c r="AD374" s="196"/>
      <c r="AE374" s="196"/>
      <c r="AF374" s="196"/>
      <c r="AG374" s="196"/>
      <c r="AH374" s="196"/>
      <c r="AI374" s="194"/>
    </row>
    <row r="375" spans="8:35" hidden="1" x14ac:dyDescent="0.3">
      <c r="H375" s="117"/>
      <c r="J375" s="117"/>
      <c r="K375" s="117"/>
      <c r="L375" s="194"/>
      <c r="M375" s="195"/>
      <c r="N375" s="194"/>
      <c r="O375" s="194"/>
      <c r="P375" s="194"/>
      <c r="Q375" s="194"/>
      <c r="R375" s="194"/>
      <c r="S375" s="194"/>
      <c r="T375" s="194"/>
      <c r="U375" s="194"/>
      <c r="V375" s="194"/>
      <c r="W375" s="194"/>
      <c r="X375" s="196"/>
      <c r="Y375" s="194"/>
      <c r="Z375" s="194"/>
      <c r="AA375" s="196"/>
      <c r="AB375" s="196"/>
      <c r="AC375" s="196"/>
      <c r="AD375" s="196"/>
      <c r="AE375" s="196"/>
      <c r="AF375" s="196"/>
      <c r="AG375" s="196"/>
      <c r="AH375" s="196"/>
      <c r="AI375" s="194"/>
    </row>
    <row r="376" spans="8:35" hidden="1" x14ac:dyDescent="0.3">
      <c r="H376" s="117"/>
      <c r="J376" s="117"/>
      <c r="K376" s="117"/>
      <c r="L376" s="194"/>
      <c r="M376" s="195"/>
      <c r="N376" s="194"/>
      <c r="O376" s="194"/>
      <c r="P376" s="194"/>
      <c r="Q376" s="194"/>
      <c r="R376" s="194"/>
      <c r="S376" s="194"/>
      <c r="T376" s="194"/>
      <c r="U376" s="194"/>
      <c r="V376" s="194"/>
      <c r="W376" s="194"/>
      <c r="X376" s="196"/>
      <c r="Y376" s="194"/>
      <c r="Z376" s="194"/>
      <c r="AA376" s="196"/>
      <c r="AB376" s="196"/>
      <c r="AC376" s="196"/>
      <c r="AD376" s="196"/>
      <c r="AE376" s="196"/>
      <c r="AF376" s="196"/>
      <c r="AG376" s="196"/>
      <c r="AH376" s="196"/>
      <c r="AI376" s="194"/>
    </row>
    <row r="377" spans="8:35" hidden="1" x14ac:dyDescent="0.3">
      <c r="H377" s="117"/>
      <c r="J377" s="117"/>
      <c r="K377" s="117"/>
      <c r="L377" s="194"/>
      <c r="M377" s="195"/>
      <c r="N377" s="194"/>
      <c r="O377" s="194"/>
      <c r="P377" s="194"/>
      <c r="Q377" s="194"/>
      <c r="R377" s="194"/>
      <c r="S377" s="194"/>
      <c r="T377" s="194"/>
      <c r="U377" s="194"/>
      <c r="V377" s="194"/>
      <c r="W377" s="194"/>
      <c r="X377" s="196"/>
      <c r="Y377" s="194"/>
      <c r="Z377" s="194"/>
      <c r="AA377" s="196"/>
      <c r="AB377" s="196"/>
      <c r="AC377" s="196"/>
      <c r="AD377" s="196"/>
      <c r="AE377" s="196"/>
      <c r="AF377" s="196"/>
      <c r="AG377" s="196"/>
      <c r="AH377" s="196"/>
      <c r="AI377" s="194"/>
    </row>
    <row r="378" spans="8:35" hidden="1" x14ac:dyDescent="0.3">
      <c r="H378" s="117"/>
      <c r="J378" s="117"/>
      <c r="K378" s="117"/>
      <c r="L378" s="194"/>
      <c r="M378" s="195"/>
      <c r="N378" s="194"/>
      <c r="O378" s="194"/>
      <c r="P378" s="194"/>
      <c r="Q378" s="194"/>
      <c r="R378" s="194"/>
      <c r="S378" s="194"/>
      <c r="T378" s="194"/>
      <c r="U378" s="194"/>
      <c r="V378" s="194"/>
      <c r="W378" s="194"/>
      <c r="X378" s="196"/>
      <c r="Y378" s="194"/>
      <c r="Z378" s="194"/>
      <c r="AA378" s="196"/>
      <c r="AB378" s="196"/>
      <c r="AC378" s="196"/>
      <c r="AD378" s="196"/>
      <c r="AE378" s="196"/>
      <c r="AF378" s="196"/>
      <c r="AG378" s="196"/>
      <c r="AH378" s="196"/>
      <c r="AI378" s="194"/>
    </row>
    <row r="379" spans="8:35" hidden="1" x14ac:dyDescent="0.3">
      <c r="H379" s="117"/>
      <c r="J379" s="117"/>
      <c r="K379" s="117"/>
      <c r="L379" s="194"/>
      <c r="M379" s="195"/>
      <c r="N379" s="194"/>
      <c r="O379" s="194"/>
      <c r="P379" s="194"/>
      <c r="Q379" s="194"/>
      <c r="R379" s="194"/>
      <c r="S379" s="194"/>
      <c r="T379" s="194"/>
      <c r="U379" s="194"/>
      <c r="V379" s="194"/>
      <c r="W379" s="194"/>
      <c r="X379" s="196"/>
      <c r="Y379" s="194"/>
      <c r="Z379" s="194"/>
      <c r="AA379" s="196"/>
      <c r="AB379" s="196"/>
      <c r="AC379" s="196"/>
      <c r="AD379" s="196"/>
      <c r="AE379" s="196"/>
      <c r="AF379" s="196"/>
      <c r="AG379" s="196"/>
      <c r="AH379" s="196"/>
      <c r="AI379" s="194"/>
    </row>
    <row r="380" spans="8:35" hidden="1" x14ac:dyDescent="0.3">
      <c r="H380" s="117"/>
      <c r="J380" s="117"/>
      <c r="K380" s="117"/>
      <c r="L380" s="194"/>
      <c r="M380" s="195"/>
      <c r="N380" s="194"/>
      <c r="O380" s="194"/>
      <c r="P380" s="194"/>
      <c r="Q380" s="194"/>
      <c r="R380" s="194"/>
      <c r="S380" s="194"/>
      <c r="T380" s="194"/>
      <c r="U380" s="194"/>
      <c r="V380" s="194"/>
      <c r="W380" s="194"/>
      <c r="X380" s="196"/>
      <c r="Y380" s="194"/>
      <c r="Z380" s="194"/>
      <c r="AA380" s="196"/>
      <c r="AB380" s="196"/>
      <c r="AC380" s="196"/>
      <c r="AD380" s="196"/>
      <c r="AE380" s="196"/>
      <c r="AF380" s="196"/>
      <c r="AG380" s="196"/>
      <c r="AH380" s="196"/>
      <c r="AI380" s="194"/>
    </row>
    <row r="381" spans="8:35" hidden="1" x14ac:dyDescent="0.3">
      <c r="H381" s="117"/>
      <c r="J381" s="117"/>
      <c r="K381" s="117"/>
      <c r="L381" s="194"/>
      <c r="M381" s="195"/>
      <c r="N381" s="194"/>
      <c r="O381" s="194"/>
      <c r="P381" s="194"/>
      <c r="Q381" s="194"/>
      <c r="R381" s="194"/>
      <c r="S381" s="194"/>
      <c r="T381" s="194"/>
      <c r="U381" s="194"/>
      <c r="V381" s="194"/>
      <c r="W381" s="194"/>
      <c r="X381" s="196"/>
      <c r="Y381" s="194"/>
      <c r="Z381" s="194"/>
      <c r="AA381" s="196"/>
      <c r="AB381" s="196"/>
      <c r="AC381" s="196"/>
      <c r="AD381" s="196"/>
      <c r="AE381" s="196"/>
      <c r="AF381" s="196"/>
      <c r="AG381" s="196"/>
      <c r="AH381" s="196"/>
      <c r="AI381" s="194"/>
    </row>
    <row r="382" spans="8:35" hidden="1" x14ac:dyDescent="0.3">
      <c r="H382" s="117"/>
      <c r="J382" s="117"/>
      <c r="K382" s="117"/>
      <c r="L382" s="194"/>
      <c r="M382" s="195"/>
      <c r="N382" s="194"/>
      <c r="O382" s="194"/>
      <c r="P382" s="194"/>
      <c r="Q382" s="194"/>
      <c r="R382" s="194"/>
      <c r="S382" s="194"/>
      <c r="T382" s="194"/>
      <c r="U382" s="194"/>
      <c r="V382" s="194"/>
      <c r="W382" s="194"/>
      <c r="X382" s="196"/>
      <c r="Y382" s="194"/>
      <c r="Z382" s="194"/>
      <c r="AA382" s="196"/>
      <c r="AB382" s="196"/>
      <c r="AC382" s="196"/>
      <c r="AD382" s="196"/>
      <c r="AE382" s="196"/>
      <c r="AF382" s="196"/>
      <c r="AG382" s="196"/>
      <c r="AH382" s="196"/>
      <c r="AI382" s="194"/>
    </row>
    <row r="383" spans="8:35" hidden="1" x14ac:dyDescent="0.3">
      <c r="H383" s="117"/>
      <c r="J383" s="117"/>
      <c r="K383" s="117"/>
      <c r="L383" s="194"/>
      <c r="M383" s="195"/>
      <c r="N383" s="194"/>
      <c r="O383" s="194"/>
      <c r="P383" s="194"/>
      <c r="Q383" s="194"/>
      <c r="R383" s="194"/>
      <c r="S383" s="194"/>
      <c r="T383" s="194"/>
      <c r="U383" s="194"/>
      <c r="V383" s="194"/>
      <c r="W383" s="194"/>
      <c r="X383" s="196"/>
      <c r="Y383" s="194"/>
      <c r="Z383" s="194"/>
      <c r="AA383" s="196"/>
      <c r="AB383" s="196"/>
      <c r="AC383" s="196"/>
      <c r="AD383" s="196"/>
      <c r="AE383" s="196"/>
      <c r="AF383" s="196"/>
      <c r="AG383" s="196"/>
      <c r="AH383" s="196"/>
      <c r="AI383" s="194"/>
    </row>
    <row r="384" spans="8:35" hidden="1" x14ac:dyDescent="0.3">
      <c r="H384" s="117"/>
      <c r="J384" s="117"/>
      <c r="K384" s="117"/>
      <c r="L384" s="194"/>
      <c r="M384" s="195"/>
      <c r="N384" s="194"/>
      <c r="O384" s="194"/>
      <c r="P384" s="194"/>
      <c r="Q384" s="194"/>
      <c r="R384" s="194"/>
      <c r="S384" s="194"/>
      <c r="T384" s="194"/>
      <c r="U384" s="194"/>
      <c r="V384" s="194"/>
      <c r="W384" s="194"/>
      <c r="X384" s="196"/>
      <c r="Y384" s="194"/>
      <c r="Z384" s="194"/>
      <c r="AA384" s="196"/>
      <c r="AB384" s="196"/>
      <c r="AC384" s="196"/>
      <c r="AD384" s="196"/>
      <c r="AE384" s="196"/>
      <c r="AF384" s="196"/>
      <c r="AG384" s="196"/>
      <c r="AH384" s="196"/>
      <c r="AI384" s="194"/>
    </row>
    <row r="385" spans="8:35" hidden="1" x14ac:dyDescent="0.3">
      <c r="H385" s="117"/>
      <c r="J385" s="117"/>
      <c r="K385" s="117"/>
      <c r="L385" s="194"/>
      <c r="M385" s="195"/>
      <c r="N385" s="194"/>
      <c r="O385" s="194"/>
      <c r="P385" s="194"/>
      <c r="Q385" s="194"/>
      <c r="R385" s="194"/>
      <c r="S385" s="194"/>
      <c r="T385" s="194"/>
      <c r="U385" s="194"/>
      <c r="V385" s="194"/>
      <c r="W385" s="194"/>
      <c r="X385" s="196"/>
      <c r="Y385" s="194"/>
      <c r="Z385" s="194"/>
      <c r="AA385" s="196"/>
      <c r="AB385" s="196"/>
      <c r="AC385" s="196"/>
      <c r="AD385" s="196"/>
      <c r="AE385" s="196"/>
      <c r="AF385" s="196"/>
      <c r="AG385" s="196"/>
      <c r="AH385" s="196"/>
      <c r="AI385" s="194"/>
    </row>
    <row r="386" spans="8:35" hidden="1" x14ac:dyDescent="0.3">
      <c r="H386" s="117"/>
      <c r="J386" s="117"/>
      <c r="K386" s="117"/>
      <c r="L386" s="194"/>
      <c r="M386" s="195"/>
      <c r="N386" s="194"/>
      <c r="O386" s="194"/>
      <c r="P386" s="194"/>
      <c r="Q386" s="194"/>
      <c r="R386" s="194"/>
      <c r="S386" s="194"/>
      <c r="T386" s="194"/>
      <c r="U386" s="194"/>
      <c r="V386" s="194"/>
      <c r="W386" s="194"/>
      <c r="X386" s="196"/>
      <c r="Y386" s="194"/>
      <c r="Z386" s="194"/>
      <c r="AA386" s="196"/>
      <c r="AB386" s="196"/>
      <c r="AC386" s="196"/>
      <c r="AD386" s="196"/>
      <c r="AE386" s="196"/>
      <c r="AF386" s="196"/>
      <c r="AG386" s="196"/>
      <c r="AH386" s="196"/>
      <c r="AI386" s="194"/>
    </row>
    <row r="387" spans="8:35" hidden="1" x14ac:dyDescent="0.3">
      <c r="H387" s="117"/>
      <c r="J387" s="117"/>
      <c r="K387" s="117"/>
      <c r="L387" s="194"/>
      <c r="M387" s="195"/>
      <c r="N387" s="194"/>
      <c r="O387" s="194"/>
      <c r="P387" s="194"/>
      <c r="Q387" s="194"/>
      <c r="R387" s="194"/>
      <c r="S387" s="194"/>
      <c r="T387" s="194"/>
      <c r="U387" s="194"/>
      <c r="V387" s="194"/>
      <c r="W387" s="194"/>
      <c r="X387" s="196"/>
      <c r="Y387" s="194"/>
      <c r="Z387" s="194"/>
      <c r="AA387" s="196"/>
      <c r="AB387" s="196"/>
      <c r="AC387" s="196"/>
      <c r="AD387" s="196"/>
      <c r="AE387" s="196"/>
      <c r="AF387" s="196"/>
      <c r="AG387" s="196"/>
      <c r="AH387" s="196"/>
      <c r="AI387" s="194"/>
    </row>
    <row r="388" spans="8:35" hidden="1" x14ac:dyDescent="0.3">
      <c r="H388" s="117"/>
      <c r="J388" s="117"/>
      <c r="K388" s="117"/>
      <c r="L388" s="194"/>
      <c r="M388" s="195"/>
      <c r="N388" s="194"/>
      <c r="O388" s="194"/>
      <c r="P388" s="194"/>
      <c r="Q388" s="194"/>
      <c r="R388" s="194"/>
      <c r="S388" s="194"/>
      <c r="T388" s="194"/>
      <c r="U388" s="194"/>
      <c r="V388" s="194"/>
      <c r="W388" s="194"/>
      <c r="X388" s="196"/>
      <c r="Y388" s="194"/>
      <c r="Z388" s="194"/>
      <c r="AA388" s="196"/>
      <c r="AB388" s="196"/>
      <c r="AC388" s="196"/>
      <c r="AD388" s="196"/>
      <c r="AE388" s="196"/>
      <c r="AF388" s="196"/>
      <c r="AG388" s="196"/>
      <c r="AH388" s="196"/>
      <c r="AI388" s="194"/>
    </row>
    <row r="389" spans="8:35" hidden="1" x14ac:dyDescent="0.3">
      <c r="H389" s="117"/>
      <c r="J389" s="117"/>
      <c r="K389" s="117"/>
      <c r="L389" s="194"/>
      <c r="M389" s="195"/>
      <c r="N389" s="194"/>
      <c r="O389" s="194"/>
      <c r="P389" s="194"/>
      <c r="Q389" s="194"/>
      <c r="R389" s="194"/>
      <c r="S389" s="194"/>
      <c r="T389" s="194"/>
      <c r="U389" s="194"/>
      <c r="V389" s="194"/>
      <c r="W389" s="194"/>
      <c r="X389" s="196"/>
      <c r="Y389" s="194"/>
      <c r="Z389" s="194"/>
      <c r="AA389" s="196"/>
      <c r="AB389" s="196"/>
      <c r="AC389" s="196"/>
      <c r="AD389" s="196"/>
      <c r="AE389" s="196"/>
      <c r="AF389" s="196"/>
      <c r="AG389" s="196"/>
      <c r="AH389" s="196"/>
      <c r="AI389" s="194"/>
    </row>
    <row r="390" spans="8:35" hidden="1" x14ac:dyDescent="0.3">
      <c r="H390" s="117"/>
      <c r="J390" s="117"/>
      <c r="K390" s="117"/>
      <c r="L390" s="194"/>
      <c r="M390" s="195"/>
      <c r="N390" s="194"/>
      <c r="O390" s="194"/>
      <c r="P390" s="194"/>
      <c r="Q390" s="194"/>
      <c r="R390" s="194"/>
      <c r="S390" s="194"/>
      <c r="T390" s="194"/>
      <c r="U390" s="194"/>
      <c r="V390" s="194"/>
      <c r="W390" s="194"/>
      <c r="X390" s="196"/>
      <c r="Y390" s="194"/>
      <c r="Z390" s="194"/>
      <c r="AA390" s="196"/>
      <c r="AB390" s="196"/>
      <c r="AC390" s="196"/>
      <c r="AD390" s="196"/>
      <c r="AE390" s="196"/>
      <c r="AF390" s="196"/>
      <c r="AG390" s="196"/>
      <c r="AH390" s="196"/>
      <c r="AI390" s="194"/>
    </row>
    <row r="391" spans="8:35" hidden="1" x14ac:dyDescent="0.3">
      <c r="H391" s="117"/>
      <c r="J391" s="117"/>
      <c r="K391" s="117"/>
      <c r="L391" s="194"/>
      <c r="M391" s="195"/>
      <c r="N391" s="194"/>
      <c r="O391" s="194"/>
      <c r="P391" s="194"/>
      <c r="Q391" s="194"/>
      <c r="R391" s="194"/>
      <c r="S391" s="194"/>
      <c r="T391" s="194"/>
      <c r="U391" s="194"/>
      <c r="V391" s="194"/>
      <c r="W391" s="194"/>
      <c r="X391" s="196"/>
      <c r="Y391" s="194"/>
      <c r="Z391" s="194"/>
      <c r="AA391" s="196"/>
      <c r="AB391" s="196"/>
      <c r="AC391" s="196"/>
      <c r="AD391" s="196"/>
      <c r="AE391" s="196"/>
      <c r="AF391" s="196"/>
      <c r="AG391" s="196"/>
      <c r="AH391" s="196"/>
      <c r="AI391" s="194"/>
    </row>
    <row r="392" spans="8:35" hidden="1" x14ac:dyDescent="0.3">
      <c r="H392" s="117"/>
      <c r="J392" s="117"/>
      <c r="K392" s="117"/>
      <c r="L392" s="194"/>
      <c r="M392" s="195"/>
      <c r="N392" s="194"/>
      <c r="O392" s="194"/>
      <c r="P392" s="194"/>
      <c r="Q392" s="194"/>
      <c r="R392" s="194"/>
      <c r="S392" s="194"/>
      <c r="T392" s="194"/>
      <c r="U392" s="194"/>
      <c r="V392" s="194"/>
      <c r="W392" s="194"/>
      <c r="X392" s="196"/>
      <c r="Y392" s="194"/>
      <c r="Z392" s="194"/>
      <c r="AA392" s="196"/>
      <c r="AB392" s="196"/>
      <c r="AC392" s="196"/>
      <c r="AD392" s="196"/>
      <c r="AE392" s="196"/>
      <c r="AF392" s="196"/>
      <c r="AG392" s="196"/>
      <c r="AH392" s="196"/>
      <c r="AI392" s="194"/>
    </row>
    <row r="393" spans="8:35" hidden="1" x14ac:dyDescent="0.3">
      <c r="H393" s="117"/>
      <c r="J393" s="117"/>
      <c r="K393" s="117"/>
      <c r="L393" s="194"/>
      <c r="M393" s="195"/>
      <c r="N393" s="194"/>
      <c r="O393" s="194"/>
      <c r="P393" s="194"/>
      <c r="Q393" s="194"/>
      <c r="R393" s="194"/>
      <c r="S393" s="194"/>
      <c r="T393" s="194"/>
      <c r="U393" s="194"/>
      <c r="V393" s="194"/>
      <c r="W393" s="194"/>
      <c r="X393" s="196"/>
      <c r="Y393" s="194"/>
      <c r="Z393" s="194"/>
      <c r="AA393" s="196"/>
      <c r="AB393" s="196"/>
      <c r="AC393" s="196"/>
      <c r="AD393" s="196"/>
      <c r="AE393" s="196"/>
      <c r="AF393" s="196"/>
      <c r="AG393" s="196"/>
      <c r="AH393" s="196"/>
      <c r="AI393" s="194"/>
    </row>
    <row r="394" spans="8:35" hidden="1" x14ac:dyDescent="0.3">
      <c r="H394" s="117"/>
      <c r="J394" s="117"/>
      <c r="K394" s="117"/>
      <c r="L394" s="194"/>
      <c r="M394" s="195"/>
      <c r="N394" s="194"/>
      <c r="O394" s="194"/>
      <c r="P394" s="194"/>
      <c r="Q394" s="194"/>
      <c r="R394" s="194"/>
      <c r="S394" s="194"/>
      <c r="T394" s="194"/>
      <c r="U394" s="194"/>
      <c r="V394" s="194"/>
      <c r="W394" s="194"/>
      <c r="X394" s="196"/>
      <c r="Y394" s="194"/>
      <c r="Z394" s="194"/>
      <c r="AA394" s="196"/>
      <c r="AB394" s="196"/>
      <c r="AC394" s="196"/>
      <c r="AD394" s="196"/>
      <c r="AE394" s="196"/>
      <c r="AF394" s="196"/>
      <c r="AG394" s="196"/>
      <c r="AH394" s="196"/>
      <c r="AI394" s="194"/>
    </row>
    <row r="395" spans="8:35" hidden="1" x14ac:dyDescent="0.3">
      <c r="H395" s="117"/>
      <c r="J395" s="117"/>
      <c r="K395" s="117"/>
      <c r="L395" s="194"/>
      <c r="M395" s="195"/>
      <c r="N395" s="194"/>
      <c r="O395" s="194"/>
      <c r="P395" s="194"/>
      <c r="Q395" s="194"/>
      <c r="R395" s="194"/>
      <c r="S395" s="194"/>
      <c r="T395" s="194"/>
      <c r="U395" s="194"/>
      <c r="V395" s="194"/>
      <c r="W395" s="194"/>
      <c r="X395" s="196"/>
      <c r="Y395" s="194"/>
      <c r="Z395" s="194"/>
      <c r="AA395" s="196"/>
      <c r="AB395" s="196"/>
      <c r="AC395" s="196"/>
      <c r="AD395" s="196"/>
      <c r="AE395" s="196"/>
      <c r="AF395" s="196"/>
      <c r="AG395" s="196"/>
      <c r="AH395" s="196"/>
      <c r="AI395" s="194"/>
    </row>
    <row r="396" spans="8:35" hidden="1" x14ac:dyDescent="0.3">
      <c r="H396" s="117"/>
      <c r="J396" s="117"/>
      <c r="K396" s="117"/>
      <c r="L396" s="194"/>
      <c r="M396" s="195"/>
      <c r="N396" s="194"/>
      <c r="O396" s="194"/>
      <c r="P396" s="194"/>
      <c r="Q396" s="194"/>
      <c r="R396" s="194"/>
      <c r="S396" s="194"/>
      <c r="T396" s="194"/>
      <c r="U396" s="194"/>
      <c r="V396" s="194"/>
      <c r="W396" s="194"/>
      <c r="X396" s="196"/>
      <c r="Y396" s="194"/>
      <c r="Z396" s="194"/>
      <c r="AA396" s="196"/>
      <c r="AB396" s="196"/>
      <c r="AC396" s="196"/>
      <c r="AD396" s="196"/>
      <c r="AE396" s="196"/>
      <c r="AF396" s="196"/>
      <c r="AG396" s="196"/>
      <c r="AH396" s="196"/>
      <c r="AI396" s="194"/>
    </row>
    <row r="397" spans="8:35" hidden="1" x14ac:dyDescent="0.3">
      <c r="H397" s="117"/>
      <c r="J397" s="117"/>
      <c r="K397" s="117"/>
      <c r="L397" s="194"/>
      <c r="M397" s="195"/>
      <c r="N397" s="194"/>
      <c r="O397" s="194"/>
      <c r="P397" s="194"/>
      <c r="Q397" s="194"/>
      <c r="R397" s="194"/>
      <c r="S397" s="194"/>
      <c r="T397" s="194"/>
      <c r="U397" s="194"/>
      <c r="V397" s="194"/>
      <c r="W397" s="194"/>
      <c r="X397" s="196"/>
      <c r="Y397" s="194"/>
      <c r="Z397" s="194"/>
      <c r="AA397" s="196"/>
      <c r="AB397" s="196"/>
      <c r="AC397" s="196"/>
      <c r="AD397" s="196"/>
      <c r="AE397" s="196"/>
      <c r="AF397" s="196"/>
      <c r="AG397" s="196"/>
      <c r="AH397" s="196"/>
      <c r="AI397" s="194"/>
    </row>
    <row r="398" spans="8:35" hidden="1" x14ac:dyDescent="0.3">
      <c r="H398" s="117"/>
      <c r="J398" s="117"/>
      <c r="K398" s="117"/>
      <c r="L398" s="194"/>
      <c r="M398" s="195"/>
      <c r="N398" s="194"/>
      <c r="O398" s="194"/>
      <c r="P398" s="194"/>
      <c r="Q398" s="194"/>
      <c r="R398" s="194"/>
      <c r="S398" s="194"/>
      <c r="T398" s="194"/>
      <c r="U398" s="194"/>
      <c r="V398" s="194"/>
      <c r="W398" s="194"/>
      <c r="X398" s="196"/>
      <c r="Y398" s="194"/>
      <c r="Z398" s="194"/>
      <c r="AA398" s="196"/>
      <c r="AB398" s="196"/>
      <c r="AC398" s="196"/>
      <c r="AD398" s="196"/>
      <c r="AE398" s="196"/>
      <c r="AF398" s="196"/>
      <c r="AG398" s="196"/>
      <c r="AH398" s="196"/>
      <c r="AI398" s="194"/>
    </row>
    <row r="399" spans="8:35" hidden="1" x14ac:dyDescent="0.3">
      <c r="H399" s="117"/>
      <c r="J399" s="117"/>
      <c r="K399" s="117"/>
      <c r="L399" s="194"/>
      <c r="M399" s="195"/>
      <c r="N399" s="194"/>
      <c r="O399" s="194"/>
      <c r="P399" s="194"/>
      <c r="Q399" s="194"/>
      <c r="R399" s="194"/>
      <c r="S399" s="194"/>
      <c r="T399" s="194"/>
      <c r="U399" s="194"/>
      <c r="V399" s="194"/>
      <c r="W399" s="194"/>
      <c r="X399" s="196"/>
      <c r="Y399" s="194"/>
      <c r="Z399" s="194"/>
      <c r="AA399" s="196"/>
      <c r="AB399" s="196"/>
      <c r="AC399" s="196"/>
      <c r="AD399" s="196"/>
      <c r="AE399" s="196"/>
      <c r="AF399" s="196"/>
      <c r="AG399" s="196"/>
      <c r="AH399" s="196"/>
      <c r="AI399" s="194"/>
    </row>
    <row r="400" spans="8:35" hidden="1" x14ac:dyDescent="0.3">
      <c r="H400" s="117"/>
      <c r="J400" s="117"/>
      <c r="K400" s="117"/>
      <c r="L400" s="194"/>
      <c r="M400" s="195"/>
      <c r="N400" s="194"/>
      <c r="O400" s="194"/>
      <c r="P400" s="194"/>
      <c r="Q400" s="194"/>
      <c r="R400" s="194"/>
      <c r="S400" s="194"/>
      <c r="T400" s="194"/>
      <c r="U400" s="194"/>
      <c r="V400" s="194"/>
      <c r="W400" s="194"/>
      <c r="X400" s="196"/>
      <c r="Y400" s="194"/>
      <c r="Z400" s="194"/>
      <c r="AA400" s="196"/>
      <c r="AB400" s="196"/>
      <c r="AC400" s="196"/>
      <c r="AD400" s="196"/>
      <c r="AE400" s="196"/>
      <c r="AF400" s="196"/>
      <c r="AG400" s="196"/>
      <c r="AH400" s="196"/>
      <c r="AI400" s="194"/>
    </row>
    <row r="401" spans="8:35" hidden="1" x14ac:dyDescent="0.3">
      <c r="H401" s="117"/>
      <c r="J401" s="117"/>
      <c r="K401" s="117"/>
      <c r="L401" s="194"/>
      <c r="M401" s="195"/>
      <c r="N401" s="194"/>
      <c r="O401" s="194"/>
      <c r="P401" s="194"/>
      <c r="Q401" s="194"/>
      <c r="R401" s="194"/>
      <c r="S401" s="194"/>
      <c r="T401" s="194"/>
      <c r="U401" s="194"/>
      <c r="V401" s="194"/>
      <c r="W401" s="194"/>
      <c r="X401" s="196"/>
      <c r="Y401" s="194"/>
      <c r="Z401" s="194"/>
      <c r="AA401" s="196"/>
      <c r="AB401" s="196"/>
      <c r="AC401" s="196"/>
      <c r="AD401" s="196"/>
      <c r="AE401" s="196"/>
      <c r="AF401" s="196"/>
      <c r="AG401" s="196"/>
      <c r="AH401" s="196"/>
      <c r="AI401" s="194"/>
    </row>
    <row r="402" spans="8:35" hidden="1" x14ac:dyDescent="0.3">
      <c r="H402" s="117"/>
      <c r="J402" s="117"/>
      <c r="K402" s="117"/>
      <c r="L402" s="194"/>
      <c r="M402" s="195"/>
      <c r="N402" s="194"/>
      <c r="O402" s="194"/>
      <c r="P402" s="194"/>
      <c r="Q402" s="194"/>
      <c r="R402" s="194"/>
      <c r="S402" s="194"/>
      <c r="T402" s="194"/>
      <c r="U402" s="194"/>
      <c r="V402" s="194"/>
      <c r="W402" s="194"/>
      <c r="X402" s="196"/>
      <c r="Y402" s="194"/>
      <c r="Z402" s="194"/>
      <c r="AA402" s="196"/>
      <c r="AB402" s="196"/>
      <c r="AC402" s="196"/>
      <c r="AD402" s="196"/>
      <c r="AE402" s="196"/>
      <c r="AF402" s="196"/>
      <c r="AG402" s="196"/>
      <c r="AH402" s="196"/>
      <c r="AI402" s="194"/>
    </row>
    <row r="403" spans="8:35" hidden="1" x14ac:dyDescent="0.3">
      <c r="H403" s="117"/>
      <c r="J403" s="117"/>
      <c r="K403" s="117"/>
      <c r="L403" s="194"/>
      <c r="M403" s="195"/>
      <c r="N403" s="194"/>
      <c r="O403" s="194"/>
      <c r="P403" s="194"/>
      <c r="Q403" s="194"/>
      <c r="R403" s="194"/>
      <c r="S403" s="194"/>
      <c r="T403" s="194"/>
      <c r="U403" s="194"/>
      <c r="V403" s="194"/>
      <c r="W403" s="194"/>
      <c r="X403" s="196"/>
      <c r="Y403" s="194"/>
      <c r="Z403" s="194"/>
      <c r="AA403" s="196"/>
      <c r="AB403" s="196"/>
      <c r="AC403" s="196"/>
      <c r="AD403" s="196"/>
      <c r="AE403" s="196"/>
      <c r="AF403" s="196"/>
      <c r="AG403" s="196"/>
      <c r="AH403" s="196"/>
      <c r="AI403" s="194"/>
    </row>
    <row r="404" spans="8:35" hidden="1" x14ac:dyDescent="0.3">
      <c r="H404" s="117"/>
      <c r="J404" s="117"/>
      <c r="K404" s="117"/>
      <c r="L404" s="194"/>
      <c r="M404" s="195"/>
      <c r="N404" s="194"/>
      <c r="O404" s="194"/>
      <c r="P404" s="194"/>
      <c r="Q404" s="194"/>
      <c r="R404" s="194"/>
      <c r="S404" s="194"/>
      <c r="T404" s="194"/>
      <c r="U404" s="194"/>
      <c r="V404" s="194"/>
      <c r="W404" s="194"/>
      <c r="X404" s="196"/>
      <c r="Y404" s="194"/>
      <c r="Z404" s="194"/>
      <c r="AA404" s="196"/>
      <c r="AB404" s="196"/>
      <c r="AC404" s="196"/>
      <c r="AD404" s="196"/>
      <c r="AE404" s="196"/>
      <c r="AF404" s="196"/>
      <c r="AG404" s="196"/>
      <c r="AH404" s="196"/>
      <c r="AI404" s="194"/>
    </row>
    <row r="405" spans="8:35" hidden="1" x14ac:dyDescent="0.3">
      <c r="H405" s="117"/>
      <c r="J405" s="117"/>
      <c r="K405" s="117"/>
      <c r="L405" s="194"/>
      <c r="M405" s="195"/>
      <c r="N405" s="194"/>
      <c r="O405" s="194"/>
      <c r="P405" s="194"/>
      <c r="Q405" s="194"/>
      <c r="R405" s="194"/>
      <c r="S405" s="194"/>
      <c r="T405" s="194"/>
      <c r="U405" s="194"/>
      <c r="V405" s="194"/>
      <c r="W405" s="194"/>
      <c r="X405" s="196"/>
      <c r="Y405" s="194"/>
      <c r="Z405" s="194"/>
      <c r="AA405" s="196"/>
      <c r="AB405" s="196"/>
      <c r="AC405" s="196"/>
      <c r="AD405" s="196"/>
      <c r="AE405" s="196"/>
      <c r="AF405" s="196"/>
      <c r="AG405" s="196"/>
      <c r="AH405" s="196"/>
      <c r="AI405" s="194"/>
    </row>
    <row r="406" spans="8:35" hidden="1" x14ac:dyDescent="0.3">
      <c r="H406" s="117"/>
      <c r="J406" s="117"/>
      <c r="K406" s="117"/>
      <c r="L406" s="194"/>
      <c r="M406" s="195"/>
      <c r="N406" s="194"/>
      <c r="O406" s="194"/>
      <c r="P406" s="194"/>
      <c r="Q406" s="194"/>
      <c r="R406" s="194"/>
      <c r="S406" s="194"/>
      <c r="T406" s="194"/>
      <c r="U406" s="194"/>
      <c r="V406" s="194"/>
      <c r="W406" s="194"/>
      <c r="X406" s="196"/>
      <c r="Y406" s="194"/>
      <c r="Z406" s="194"/>
      <c r="AA406" s="196"/>
      <c r="AB406" s="196"/>
      <c r="AC406" s="196"/>
      <c r="AD406" s="196"/>
      <c r="AE406" s="196"/>
      <c r="AF406" s="196"/>
      <c r="AG406" s="196"/>
      <c r="AH406" s="196"/>
      <c r="AI406" s="194"/>
    </row>
    <row r="407" spans="8:35" hidden="1" x14ac:dyDescent="0.3">
      <c r="H407" s="117"/>
      <c r="J407" s="117"/>
      <c r="K407" s="117"/>
      <c r="L407" s="194"/>
      <c r="M407" s="195"/>
      <c r="N407" s="194"/>
      <c r="O407" s="194"/>
      <c r="P407" s="194"/>
      <c r="Q407" s="194"/>
      <c r="R407" s="194"/>
      <c r="S407" s="194"/>
      <c r="T407" s="194"/>
      <c r="U407" s="194"/>
      <c r="V407" s="194"/>
      <c r="W407" s="194"/>
      <c r="X407" s="196"/>
      <c r="Y407" s="194"/>
      <c r="Z407" s="194"/>
      <c r="AA407" s="196"/>
      <c r="AB407" s="196"/>
      <c r="AC407" s="196"/>
      <c r="AD407" s="196"/>
      <c r="AE407" s="196"/>
      <c r="AF407" s="196"/>
      <c r="AG407" s="196"/>
      <c r="AH407" s="196"/>
      <c r="AI407" s="194"/>
    </row>
    <row r="408" spans="8:35" hidden="1" x14ac:dyDescent="0.3">
      <c r="H408" s="117"/>
      <c r="J408" s="117"/>
      <c r="K408" s="117"/>
      <c r="L408" s="194"/>
      <c r="M408" s="195"/>
      <c r="N408" s="194"/>
      <c r="O408" s="194"/>
      <c r="P408" s="194"/>
      <c r="Q408" s="194"/>
      <c r="R408" s="194"/>
      <c r="S408" s="194"/>
      <c r="T408" s="194"/>
      <c r="U408" s="194"/>
      <c r="V408" s="194"/>
      <c r="W408" s="194"/>
      <c r="X408" s="196"/>
      <c r="Y408" s="194"/>
      <c r="Z408" s="194"/>
      <c r="AA408" s="196"/>
      <c r="AB408" s="196"/>
      <c r="AC408" s="196"/>
      <c r="AD408" s="196"/>
      <c r="AE408" s="196"/>
      <c r="AF408" s="196"/>
      <c r="AG408" s="196"/>
      <c r="AH408" s="196"/>
      <c r="AI408" s="194"/>
    </row>
    <row r="409" spans="8:35" hidden="1" x14ac:dyDescent="0.3">
      <c r="H409" s="117"/>
      <c r="J409" s="117"/>
      <c r="K409" s="117"/>
      <c r="L409" s="194"/>
      <c r="M409" s="195"/>
      <c r="N409" s="194"/>
      <c r="O409" s="194"/>
      <c r="P409" s="194"/>
      <c r="Q409" s="194"/>
      <c r="R409" s="194"/>
      <c r="S409" s="194"/>
      <c r="T409" s="194"/>
      <c r="U409" s="194"/>
      <c r="V409" s="194"/>
      <c r="W409" s="194"/>
      <c r="X409" s="196"/>
      <c r="Y409" s="194"/>
      <c r="Z409" s="194"/>
      <c r="AA409" s="196"/>
      <c r="AB409" s="196"/>
      <c r="AC409" s="196"/>
      <c r="AD409" s="196"/>
      <c r="AE409" s="196"/>
      <c r="AF409" s="196"/>
      <c r="AG409" s="196"/>
      <c r="AH409" s="196"/>
      <c r="AI409" s="194"/>
    </row>
    <row r="410" spans="8:35" hidden="1" x14ac:dyDescent="0.3">
      <c r="H410" s="117"/>
      <c r="J410" s="117"/>
      <c r="K410" s="117"/>
      <c r="L410" s="194"/>
      <c r="M410" s="195"/>
      <c r="N410" s="194"/>
      <c r="O410" s="194"/>
      <c r="P410" s="194"/>
      <c r="Q410" s="194"/>
      <c r="R410" s="194"/>
      <c r="S410" s="194"/>
      <c r="T410" s="194"/>
      <c r="U410" s="194"/>
      <c r="V410" s="194"/>
      <c r="W410" s="194"/>
      <c r="X410" s="196"/>
      <c r="Y410" s="194"/>
      <c r="Z410" s="194"/>
      <c r="AA410" s="196"/>
      <c r="AB410" s="196"/>
      <c r="AC410" s="196"/>
      <c r="AD410" s="196"/>
      <c r="AE410" s="196"/>
      <c r="AF410" s="196"/>
      <c r="AG410" s="196"/>
      <c r="AH410" s="196"/>
      <c r="AI410" s="194"/>
    </row>
    <row r="411" spans="8:35" hidden="1" x14ac:dyDescent="0.3">
      <c r="H411" s="117"/>
      <c r="J411" s="117"/>
      <c r="K411" s="117"/>
      <c r="L411" s="194"/>
      <c r="M411" s="195"/>
      <c r="N411" s="194"/>
      <c r="O411" s="194"/>
      <c r="P411" s="194"/>
      <c r="Q411" s="194"/>
      <c r="R411" s="194"/>
      <c r="S411" s="194"/>
      <c r="T411" s="194"/>
      <c r="U411" s="194"/>
      <c r="V411" s="194"/>
      <c r="W411" s="194"/>
      <c r="X411" s="196"/>
      <c r="Y411" s="194"/>
      <c r="Z411" s="194"/>
      <c r="AA411" s="196"/>
      <c r="AB411" s="196"/>
      <c r="AC411" s="196"/>
      <c r="AD411" s="196"/>
      <c r="AE411" s="196"/>
      <c r="AF411" s="196"/>
      <c r="AG411" s="196"/>
      <c r="AH411" s="196"/>
      <c r="AI411" s="194"/>
    </row>
    <row r="412" spans="8:35" hidden="1" x14ac:dyDescent="0.3">
      <c r="H412" s="117"/>
      <c r="J412" s="117"/>
      <c r="K412" s="117"/>
      <c r="L412" s="194"/>
      <c r="M412" s="195"/>
      <c r="N412" s="194"/>
      <c r="O412" s="194"/>
      <c r="P412" s="194"/>
      <c r="Q412" s="194"/>
      <c r="R412" s="194"/>
      <c r="S412" s="194"/>
      <c r="T412" s="194"/>
      <c r="U412" s="194"/>
      <c r="V412" s="194"/>
      <c r="W412" s="194"/>
      <c r="X412" s="196"/>
      <c r="Y412" s="194"/>
      <c r="Z412" s="194"/>
      <c r="AA412" s="196"/>
      <c r="AB412" s="196"/>
      <c r="AC412" s="196"/>
      <c r="AD412" s="196"/>
      <c r="AE412" s="196"/>
      <c r="AF412" s="196"/>
      <c r="AG412" s="196"/>
      <c r="AH412" s="196"/>
      <c r="AI412" s="194"/>
    </row>
    <row r="413" spans="8:35" hidden="1" x14ac:dyDescent="0.3">
      <c r="H413" s="117"/>
      <c r="J413" s="117"/>
      <c r="K413" s="117"/>
      <c r="L413" s="194"/>
      <c r="M413" s="195"/>
      <c r="N413" s="194"/>
      <c r="O413" s="194"/>
      <c r="P413" s="194"/>
      <c r="Q413" s="194"/>
      <c r="R413" s="194"/>
      <c r="S413" s="194"/>
      <c r="T413" s="194"/>
      <c r="U413" s="194"/>
      <c r="V413" s="194"/>
      <c r="W413" s="194"/>
      <c r="X413" s="196"/>
      <c r="Y413" s="194"/>
      <c r="Z413" s="194"/>
      <c r="AA413" s="196"/>
      <c r="AB413" s="196"/>
      <c r="AC413" s="196"/>
      <c r="AD413" s="196"/>
      <c r="AE413" s="196"/>
      <c r="AF413" s="196"/>
      <c r="AG413" s="196"/>
      <c r="AH413" s="196"/>
      <c r="AI413" s="194"/>
    </row>
    <row r="414" spans="8:35" hidden="1" x14ac:dyDescent="0.3">
      <c r="H414" s="117"/>
      <c r="J414" s="117"/>
      <c r="K414" s="117"/>
      <c r="L414" s="194"/>
      <c r="M414" s="195"/>
      <c r="N414" s="194"/>
      <c r="O414" s="194"/>
      <c r="P414" s="194"/>
      <c r="Q414" s="194"/>
      <c r="R414" s="194"/>
      <c r="S414" s="194"/>
      <c r="T414" s="194"/>
      <c r="U414" s="194"/>
      <c r="V414" s="194"/>
      <c r="W414" s="194"/>
      <c r="X414" s="196"/>
      <c r="Y414" s="194"/>
      <c r="Z414" s="194"/>
      <c r="AA414" s="196"/>
      <c r="AB414" s="196"/>
      <c r="AC414" s="196"/>
      <c r="AD414" s="196"/>
      <c r="AE414" s="196"/>
      <c r="AF414" s="196"/>
      <c r="AG414" s="196"/>
      <c r="AH414" s="196"/>
      <c r="AI414" s="194"/>
    </row>
    <row r="415" spans="8:35" hidden="1" x14ac:dyDescent="0.3">
      <c r="H415" s="117"/>
      <c r="J415" s="117"/>
      <c r="K415" s="117"/>
      <c r="L415" s="194"/>
      <c r="M415" s="195"/>
      <c r="N415" s="194"/>
      <c r="O415" s="194"/>
      <c r="P415" s="194"/>
      <c r="Q415" s="194"/>
      <c r="R415" s="194"/>
      <c r="S415" s="194"/>
      <c r="T415" s="194"/>
      <c r="U415" s="194"/>
      <c r="V415" s="194"/>
      <c r="W415" s="194"/>
      <c r="X415" s="196"/>
      <c r="Y415" s="194"/>
      <c r="Z415" s="194"/>
      <c r="AA415" s="196"/>
      <c r="AB415" s="196"/>
      <c r="AC415" s="196"/>
      <c r="AD415" s="196"/>
      <c r="AE415" s="196"/>
      <c r="AF415" s="196"/>
      <c r="AG415" s="196"/>
      <c r="AH415" s="196"/>
      <c r="AI415" s="194"/>
    </row>
    <row r="416" spans="8:35" hidden="1" x14ac:dyDescent="0.3">
      <c r="H416" s="117"/>
      <c r="J416" s="117"/>
      <c r="K416" s="117"/>
      <c r="L416" s="194"/>
      <c r="M416" s="195"/>
      <c r="N416" s="194"/>
      <c r="O416" s="194"/>
      <c r="P416" s="194"/>
      <c r="Q416" s="194"/>
      <c r="R416" s="194"/>
      <c r="S416" s="194"/>
      <c r="T416" s="194"/>
      <c r="U416" s="194"/>
      <c r="V416" s="194"/>
      <c r="W416" s="194"/>
      <c r="X416" s="196"/>
      <c r="Y416" s="194"/>
      <c r="Z416" s="194"/>
      <c r="AA416" s="196"/>
      <c r="AB416" s="196"/>
      <c r="AC416" s="196"/>
      <c r="AD416" s="196"/>
      <c r="AE416" s="196"/>
      <c r="AF416" s="196"/>
      <c r="AG416" s="196"/>
      <c r="AH416" s="196"/>
      <c r="AI416" s="194"/>
    </row>
    <row r="417" spans="8:35" hidden="1" x14ac:dyDescent="0.3">
      <c r="H417" s="117"/>
      <c r="J417" s="117"/>
      <c r="K417" s="117"/>
      <c r="L417" s="194"/>
      <c r="M417" s="195"/>
      <c r="N417" s="194"/>
      <c r="O417" s="194"/>
      <c r="P417" s="194"/>
      <c r="Q417" s="194"/>
      <c r="R417" s="194"/>
      <c r="S417" s="194"/>
      <c r="T417" s="194"/>
      <c r="U417" s="194"/>
      <c r="V417" s="194"/>
      <c r="W417" s="194"/>
      <c r="X417" s="196"/>
      <c r="Y417" s="194"/>
      <c r="Z417" s="194"/>
      <c r="AA417" s="196"/>
      <c r="AB417" s="196"/>
      <c r="AC417" s="196"/>
      <c r="AD417" s="196"/>
      <c r="AE417" s="196"/>
      <c r="AF417" s="196"/>
      <c r="AG417" s="196"/>
      <c r="AH417" s="196"/>
      <c r="AI417" s="194"/>
    </row>
    <row r="418" spans="8:35" hidden="1" x14ac:dyDescent="0.3">
      <c r="H418" s="117"/>
      <c r="J418" s="117"/>
      <c r="K418" s="117"/>
      <c r="L418" s="194"/>
      <c r="M418" s="195"/>
      <c r="N418" s="194"/>
      <c r="O418" s="194"/>
      <c r="P418" s="194"/>
      <c r="Q418" s="194"/>
      <c r="R418" s="194"/>
      <c r="S418" s="194"/>
      <c r="T418" s="194"/>
      <c r="U418" s="194"/>
      <c r="V418" s="194"/>
      <c r="W418" s="194"/>
      <c r="X418" s="196"/>
      <c r="Y418" s="194"/>
      <c r="Z418" s="194"/>
      <c r="AA418" s="196"/>
      <c r="AB418" s="196"/>
      <c r="AC418" s="196"/>
      <c r="AD418" s="196"/>
      <c r="AE418" s="196"/>
      <c r="AF418" s="196"/>
      <c r="AG418" s="196"/>
      <c r="AH418" s="196"/>
      <c r="AI418" s="194"/>
    </row>
    <row r="419" spans="8:35" hidden="1" x14ac:dyDescent="0.3">
      <c r="H419" s="117"/>
      <c r="J419" s="117"/>
      <c r="K419" s="117"/>
      <c r="L419" s="194"/>
      <c r="M419" s="195"/>
      <c r="N419" s="194"/>
      <c r="O419" s="194"/>
      <c r="P419" s="194"/>
      <c r="Q419" s="194"/>
      <c r="R419" s="194"/>
      <c r="S419" s="194"/>
      <c r="T419" s="194"/>
      <c r="U419" s="194"/>
      <c r="V419" s="194"/>
      <c r="W419" s="194"/>
      <c r="X419" s="196"/>
      <c r="Y419" s="194"/>
      <c r="Z419" s="194"/>
      <c r="AA419" s="196"/>
      <c r="AB419" s="196"/>
      <c r="AC419" s="196"/>
      <c r="AD419" s="196"/>
      <c r="AE419" s="196"/>
      <c r="AF419" s="196"/>
      <c r="AG419" s="196"/>
      <c r="AH419" s="196"/>
      <c r="AI419" s="194"/>
    </row>
    <row r="420" spans="8:35" hidden="1" x14ac:dyDescent="0.3">
      <c r="H420" s="117"/>
      <c r="J420" s="117"/>
      <c r="K420" s="117"/>
      <c r="L420" s="194"/>
      <c r="M420" s="195"/>
      <c r="N420" s="194"/>
      <c r="O420" s="194"/>
      <c r="P420" s="194"/>
      <c r="Q420" s="194"/>
      <c r="R420" s="194"/>
      <c r="S420" s="194"/>
      <c r="T420" s="194"/>
      <c r="U420" s="194"/>
      <c r="V420" s="194"/>
      <c r="W420" s="194"/>
      <c r="X420" s="196"/>
      <c r="Y420" s="194"/>
      <c r="Z420" s="194"/>
      <c r="AA420" s="196"/>
      <c r="AB420" s="196"/>
      <c r="AC420" s="196"/>
      <c r="AD420" s="196"/>
      <c r="AE420" s="196"/>
      <c r="AF420" s="196"/>
      <c r="AG420" s="196"/>
      <c r="AH420" s="196"/>
      <c r="AI420" s="194"/>
    </row>
    <row r="421" spans="8:35" hidden="1" x14ac:dyDescent="0.3">
      <c r="H421" s="117"/>
      <c r="J421" s="117"/>
      <c r="K421" s="117"/>
      <c r="L421" s="194"/>
      <c r="M421" s="195"/>
      <c r="N421" s="194"/>
      <c r="O421" s="194"/>
      <c r="P421" s="194"/>
      <c r="Q421" s="194"/>
      <c r="R421" s="194"/>
      <c r="S421" s="194"/>
      <c r="T421" s="194"/>
      <c r="U421" s="194"/>
      <c r="V421" s="194"/>
      <c r="W421" s="194"/>
      <c r="X421" s="196"/>
      <c r="Y421" s="194"/>
      <c r="Z421" s="194"/>
      <c r="AA421" s="196"/>
      <c r="AB421" s="196"/>
      <c r="AC421" s="196"/>
      <c r="AD421" s="196"/>
      <c r="AE421" s="196"/>
      <c r="AF421" s="196"/>
      <c r="AG421" s="196"/>
      <c r="AH421" s="196"/>
      <c r="AI421" s="194"/>
    </row>
    <row r="422" spans="8:35" hidden="1" x14ac:dyDescent="0.3">
      <c r="H422" s="117"/>
      <c r="J422" s="117"/>
      <c r="K422" s="117"/>
      <c r="L422" s="194"/>
      <c r="M422" s="195"/>
      <c r="N422" s="194"/>
      <c r="O422" s="194"/>
      <c r="P422" s="194"/>
      <c r="Q422" s="194"/>
      <c r="R422" s="194"/>
      <c r="S422" s="194"/>
      <c r="T422" s="194"/>
      <c r="U422" s="194"/>
      <c r="V422" s="194"/>
      <c r="W422" s="194"/>
      <c r="X422" s="196"/>
      <c r="Y422" s="194"/>
      <c r="Z422" s="194"/>
      <c r="AA422" s="196"/>
      <c r="AB422" s="196"/>
      <c r="AC422" s="196"/>
      <c r="AD422" s="196"/>
      <c r="AE422" s="196"/>
      <c r="AF422" s="196"/>
      <c r="AG422" s="196"/>
      <c r="AH422" s="196"/>
      <c r="AI422" s="194"/>
    </row>
    <row r="423" spans="8:35" hidden="1" x14ac:dyDescent="0.3">
      <c r="H423" s="117"/>
      <c r="J423" s="117"/>
      <c r="K423" s="117"/>
      <c r="L423" s="194"/>
      <c r="M423" s="195"/>
      <c r="N423" s="194"/>
      <c r="O423" s="194"/>
      <c r="P423" s="194"/>
      <c r="Q423" s="194"/>
      <c r="R423" s="194"/>
      <c r="S423" s="194"/>
      <c r="T423" s="194"/>
      <c r="U423" s="194"/>
      <c r="V423" s="194"/>
      <c r="W423" s="194"/>
      <c r="X423" s="196"/>
      <c r="Y423" s="194"/>
      <c r="Z423" s="194"/>
      <c r="AA423" s="196"/>
      <c r="AB423" s="196"/>
      <c r="AC423" s="196"/>
      <c r="AD423" s="196"/>
      <c r="AE423" s="196"/>
      <c r="AF423" s="196"/>
      <c r="AG423" s="196"/>
      <c r="AH423" s="196"/>
      <c r="AI423" s="194"/>
    </row>
    <row r="424" spans="8:35" hidden="1" x14ac:dyDescent="0.3">
      <c r="H424" s="117"/>
      <c r="J424" s="117"/>
      <c r="K424" s="117"/>
      <c r="L424" s="194"/>
      <c r="M424" s="195"/>
      <c r="N424" s="194"/>
      <c r="O424" s="194"/>
      <c r="P424" s="194"/>
      <c r="Q424" s="194"/>
      <c r="R424" s="194"/>
      <c r="S424" s="194"/>
      <c r="T424" s="194"/>
      <c r="U424" s="194"/>
      <c r="V424" s="194"/>
      <c r="W424" s="194"/>
      <c r="X424" s="196"/>
      <c r="Y424" s="194"/>
      <c r="Z424" s="194"/>
      <c r="AA424" s="196"/>
      <c r="AB424" s="196"/>
      <c r="AC424" s="196"/>
      <c r="AD424" s="196"/>
      <c r="AE424" s="196"/>
      <c r="AF424" s="196"/>
      <c r="AG424" s="196"/>
      <c r="AH424" s="196"/>
      <c r="AI424" s="194"/>
    </row>
    <row r="425" spans="8:35" hidden="1" x14ac:dyDescent="0.3">
      <c r="H425" s="117"/>
      <c r="J425" s="117"/>
      <c r="K425" s="117"/>
      <c r="L425" s="194"/>
      <c r="M425" s="195"/>
      <c r="N425" s="194"/>
      <c r="O425" s="194"/>
      <c r="P425" s="194"/>
      <c r="Q425" s="194"/>
      <c r="R425" s="194"/>
      <c r="S425" s="194"/>
      <c r="T425" s="194"/>
      <c r="U425" s="194"/>
      <c r="V425" s="194"/>
      <c r="W425" s="194"/>
      <c r="X425" s="196"/>
      <c r="Y425" s="194"/>
      <c r="Z425" s="194"/>
      <c r="AA425" s="196"/>
      <c r="AB425" s="196"/>
      <c r="AC425" s="196"/>
      <c r="AD425" s="196"/>
      <c r="AE425" s="196"/>
      <c r="AF425" s="196"/>
      <c r="AG425" s="196"/>
      <c r="AH425" s="196"/>
      <c r="AI425" s="194"/>
    </row>
    <row r="426" spans="8:35" hidden="1" x14ac:dyDescent="0.3">
      <c r="H426" s="117"/>
      <c r="J426" s="117"/>
      <c r="K426" s="117"/>
      <c r="L426" s="194"/>
      <c r="M426" s="195"/>
      <c r="N426" s="194"/>
      <c r="O426" s="194"/>
      <c r="P426" s="194"/>
      <c r="Q426" s="194"/>
      <c r="R426" s="194"/>
      <c r="S426" s="194"/>
      <c r="T426" s="194"/>
      <c r="U426" s="194"/>
      <c r="V426" s="194"/>
      <c r="W426" s="194"/>
      <c r="X426" s="196"/>
      <c r="Y426" s="194"/>
      <c r="Z426" s="194"/>
      <c r="AA426" s="196"/>
      <c r="AB426" s="196"/>
      <c r="AC426" s="196"/>
      <c r="AD426" s="196"/>
      <c r="AE426" s="196"/>
      <c r="AF426" s="196"/>
      <c r="AG426" s="196"/>
      <c r="AH426" s="196"/>
      <c r="AI426" s="194"/>
    </row>
    <row r="427" spans="8:35" hidden="1" x14ac:dyDescent="0.3">
      <c r="H427" s="117"/>
      <c r="J427" s="117"/>
      <c r="K427" s="117"/>
      <c r="L427" s="194"/>
      <c r="M427" s="195"/>
      <c r="N427" s="194"/>
      <c r="O427" s="194"/>
      <c r="P427" s="194"/>
      <c r="Q427" s="194"/>
      <c r="R427" s="194"/>
      <c r="S427" s="194"/>
      <c r="T427" s="194"/>
      <c r="U427" s="194"/>
      <c r="V427" s="194"/>
      <c r="W427" s="194"/>
      <c r="X427" s="196"/>
      <c r="Y427" s="194"/>
      <c r="Z427" s="194"/>
      <c r="AA427" s="196"/>
      <c r="AB427" s="196"/>
      <c r="AC427" s="196"/>
      <c r="AD427" s="196"/>
      <c r="AE427" s="196"/>
      <c r="AF427" s="196"/>
      <c r="AG427" s="196"/>
      <c r="AH427" s="196"/>
      <c r="AI427" s="194"/>
    </row>
    <row r="428" spans="8:35" hidden="1" x14ac:dyDescent="0.3">
      <c r="H428" s="117"/>
      <c r="J428" s="117"/>
      <c r="K428" s="117"/>
      <c r="L428" s="194"/>
      <c r="M428" s="195"/>
      <c r="N428" s="194"/>
      <c r="O428" s="194"/>
      <c r="P428" s="194"/>
      <c r="Q428" s="194"/>
      <c r="R428" s="194"/>
      <c r="S428" s="194"/>
      <c r="T428" s="194"/>
      <c r="U428" s="194"/>
      <c r="V428" s="194"/>
      <c r="W428" s="194"/>
      <c r="X428" s="196"/>
      <c r="Y428" s="194"/>
      <c r="Z428" s="194"/>
      <c r="AA428" s="196"/>
      <c r="AB428" s="196"/>
      <c r="AC428" s="196"/>
      <c r="AD428" s="196"/>
      <c r="AE428" s="196"/>
      <c r="AF428" s="196"/>
      <c r="AG428" s="196"/>
      <c r="AH428" s="196"/>
      <c r="AI428" s="194"/>
    </row>
    <row r="429" spans="8:35" hidden="1" x14ac:dyDescent="0.3">
      <c r="H429" s="117"/>
      <c r="J429" s="117"/>
      <c r="K429" s="117"/>
      <c r="L429" s="194"/>
      <c r="M429" s="195"/>
      <c r="N429" s="194"/>
      <c r="O429" s="194"/>
      <c r="P429" s="194"/>
      <c r="Q429" s="194"/>
      <c r="R429" s="194"/>
      <c r="S429" s="194"/>
      <c r="T429" s="194"/>
      <c r="U429" s="194"/>
      <c r="V429" s="194"/>
      <c r="W429" s="194"/>
      <c r="X429" s="196"/>
      <c r="Y429" s="194"/>
      <c r="Z429" s="194"/>
      <c r="AA429" s="196"/>
      <c r="AB429" s="196"/>
      <c r="AC429" s="196"/>
      <c r="AD429" s="196"/>
      <c r="AE429" s="196"/>
      <c r="AF429" s="196"/>
      <c r="AG429" s="196"/>
      <c r="AH429" s="196"/>
      <c r="AI429" s="194"/>
    </row>
    <row r="430" spans="8:35" hidden="1" x14ac:dyDescent="0.3">
      <c r="H430" s="117"/>
      <c r="J430" s="117"/>
      <c r="K430" s="117"/>
      <c r="L430" s="194"/>
      <c r="M430" s="195"/>
      <c r="N430" s="194"/>
      <c r="O430" s="194"/>
      <c r="P430" s="194"/>
      <c r="Q430" s="194"/>
      <c r="R430" s="194"/>
      <c r="S430" s="194"/>
      <c r="T430" s="194"/>
      <c r="U430" s="194"/>
      <c r="V430" s="194"/>
      <c r="W430" s="194"/>
      <c r="X430" s="196"/>
      <c r="Y430" s="194"/>
      <c r="Z430" s="194"/>
      <c r="AA430" s="196"/>
      <c r="AB430" s="196"/>
      <c r="AC430" s="196"/>
      <c r="AD430" s="196"/>
      <c r="AE430" s="196"/>
      <c r="AF430" s="196"/>
      <c r="AG430" s="196"/>
      <c r="AH430" s="196"/>
      <c r="AI430" s="194"/>
    </row>
    <row r="431" spans="8:35" hidden="1" x14ac:dyDescent="0.3">
      <c r="H431" s="117"/>
      <c r="J431" s="117"/>
      <c r="K431" s="117"/>
      <c r="L431" s="194"/>
      <c r="M431" s="195"/>
      <c r="N431" s="194"/>
      <c r="O431" s="194"/>
      <c r="P431" s="194"/>
      <c r="Q431" s="194"/>
      <c r="R431" s="194"/>
      <c r="S431" s="194"/>
      <c r="T431" s="194"/>
      <c r="U431" s="194"/>
      <c r="V431" s="194"/>
      <c r="W431" s="194"/>
      <c r="X431" s="196"/>
      <c r="Y431" s="194"/>
      <c r="Z431" s="194"/>
      <c r="AA431" s="196"/>
      <c r="AB431" s="196"/>
      <c r="AC431" s="196"/>
      <c r="AD431" s="196"/>
      <c r="AE431" s="196"/>
      <c r="AF431" s="196"/>
      <c r="AG431" s="196"/>
      <c r="AH431" s="196"/>
      <c r="AI431" s="194"/>
    </row>
    <row r="432" spans="8:35" hidden="1" x14ac:dyDescent="0.3">
      <c r="H432" s="117"/>
      <c r="J432" s="117"/>
      <c r="K432" s="117"/>
      <c r="L432" s="194"/>
      <c r="M432" s="195"/>
      <c r="N432" s="194"/>
      <c r="O432" s="194"/>
      <c r="P432" s="194"/>
      <c r="Q432" s="194"/>
      <c r="R432" s="194"/>
      <c r="S432" s="194"/>
      <c r="T432" s="194"/>
      <c r="U432" s="194"/>
      <c r="V432" s="194"/>
      <c r="W432" s="194"/>
      <c r="X432" s="196"/>
      <c r="Y432" s="194"/>
      <c r="Z432" s="194"/>
      <c r="AA432" s="196"/>
      <c r="AB432" s="196"/>
      <c r="AC432" s="196"/>
      <c r="AD432" s="196"/>
      <c r="AE432" s="196"/>
      <c r="AF432" s="196"/>
      <c r="AG432" s="196"/>
      <c r="AH432" s="196"/>
      <c r="AI432" s="194"/>
    </row>
    <row r="433" spans="8:35" hidden="1" x14ac:dyDescent="0.3">
      <c r="H433" s="117"/>
      <c r="J433" s="117"/>
      <c r="K433" s="117"/>
      <c r="L433" s="194"/>
      <c r="M433" s="195"/>
      <c r="N433" s="194"/>
      <c r="O433" s="194"/>
      <c r="P433" s="194"/>
      <c r="Q433" s="194"/>
      <c r="R433" s="194"/>
      <c r="S433" s="194"/>
      <c r="T433" s="194"/>
      <c r="U433" s="194"/>
      <c r="V433" s="194"/>
      <c r="W433" s="194"/>
      <c r="X433" s="196"/>
      <c r="Y433" s="194"/>
      <c r="Z433" s="194"/>
      <c r="AA433" s="196"/>
      <c r="AB433" s="196"/>
      <c r="AC433" s="196"/>
      <c r="AD433" s="196"/>
      <c r="AE433" s="196"/>
      <c r="AF433" s="196"/>
      <c r="AG433" s="196"/>
      <c r="AH433" s="196"/>
      <c r="AI433" s="194"/>
    </row>
    <row r="434" spans="8:35" hidden="1" x14ac:dyDescent="0.3">
      <c r="H434" s="117"/>
      <c r="J434" s="117"/>
      <c r="K434" s="117"/>
      <c r="L434" s="194"/>
      <c r="M434" s="195"/>
      <c r="N434" s="194"/>
      <c r="O434" s="194"/>
      <c r="P434" s="194"/>
      <c r="Q434" s="194"/>
      <c r="R434" s="194"/>
      <c r="S434" s="194"/>
      <c r="T434" s="194"/>
      <c r="U434" s="194"/>
      <c r="V434" s="194"/>
      <c r="W434" s="194"/>
      <c r="X434" s="196"/>
      <c r="Y434" s="194"/>
      <c r="Z434" s="194"/>
      <c r="AA434" s="196"/>
      <c r="AB434" s="196"/>
      <c r="AC434" s="196"/>
      <c r="AD434" s="196"/>
      <c r="AE434" s="196"/>
      <c r="AF434" s="196"/>
      <c r="AG434" s="196"/>
      <c r="AH434" s="196"/>
      <c r="AI434" s="194"/>
    </row>
    <row r="435" spans="8:35" hidden="1" x14ac:dyDescent="0.3">
      <c r="H435" s="117"/>
      <c r="J435" s="117"/>
      <c r="K435" s="117"/>
      <c r="L435" s="194"/>
      <c r="M435" s="195"/>
      <c r="N435" s="194"/>
      <c r="O435" s="194"/>
      <c r="P435" s="194"/>
      <c r="Q435" s="194"/>
      <c r="R435" s="194"/>
      <c r="S435" s="194"/>
      <c r="T435" s="194"/>
      <c r="U435" s="194"/>
      <c r="V435" s="194"/>
      <c r="W435" s="194"/>
      <c r="X435" s="196"/>
      <c r="Y435" s="194"/>
      <c r="Z435" s="194"/>
      <c r="AA435" s="196"/>
      <c r="AB435" s="196"/>
      <c r="AC435" s="196"/>
      <c r="AD435" s="196"/>
      <c r="AE435" s="196"/>
      <c r="AF435" s="196"/>
      <c r="AG435" s="196"/>
      <c r="AH435" s="196"/>
      <c r="AI435" s="194"/>
    </row>
    <row r="436" spans="8:35" hidden="1" x14ac:dyDescent="0.3">
      <c r="H436" s="117"/>
      <c r="J436" s="117"/>
      <c r="K436" s="117"/>
      <c r="L436" s="194"/>
      <c r="M436" s="195"/>
      <c r="N436" s="194"/>
      <c r="O436" s="194"/>
      <c r="P436" s="194"/>
      <c r="Q436" s="194"/>
      <c r="R436" s="194"/>
      <c r="S436" s="194"/>
      <c r="T436" s="194"/>
      <c r="U436" s="194"/>
      <c r="V436" s="194"/>
      <c r="W436" s="194"/>
      <c r="X436" s="196"/>
      <c r="Y436" s="194"/>
      <c r="Z436" s="194"/>
      <c r="AA436" s="196"/>
      <c r="AB436" s="196"/>
      <c r="AC436" s="196"/>
      <c r="AD436" s="196"/>
      <c r="AE436" s="196"/>
      <c r="AF436" s="196"/>
      <c r="AG436" s="196"/>
      <c r="AH436" s="196"/>
      <c r="AI436" s="194"/>
    </row>
    <row r="437" spans="8:35" hidden="1" x14ac:dyDescent="0.3">
      <c r="H437" s="117"/>
      <c r="J437" s="117"/>
      <c r="K437" s="117"/>
      <c r="L437" s="194"/>
      <c r="M437" s="195"/>
      <c r="N437" s="194"/>
      <c r="O437" s="194"/>
      <c r="P437" s="194"/>
      <c r="Q437" s="194"/>
      <c r="R437" s="194"/>
      <c r="S437" s="194"/>
      <c r="T437" s="194"/>
      <c r="U437" s="194"/>
      <c r="V437" s="194"/>
      <c r="W437" s="194"/>
      <c r="X437" s="196"/>
      <c r="Y437" s="194"/>
      <c r="Z437" s="194"/>
      <c r="AA437" s="196"/>
      <c r="AB437" s="196"/>
      <c r="AC437" s="196"/>
      <c r="AD437" s="196"/>
      <c r="AE437" s="196"/>
      <c r="AF437" s="196"/>
      <c r="AG437" s="196"/>
      <c r="AH437" s="196"/>
      <c r="AI437" s="194"/>
    </row>
    <row r="438" spans="8:35" hidden="1" x14ac:dyDescent="0.3">
      <c r="H438" s="117"/>
      <c r="J438" s="117"/>
      <c r="K438" s="117"/>
      <c r="L438" s="194"/>
      <c r="M438" s="195"/>
      <c r="N438" s="194"/>
      <c r="O438" s="194"/>
      <c r="P438" s="194"/>
      <c r="Q438" s="194"/>
      <c r="R438" s="194"/>
      <c r="S438" s="194"/>
      <c r="T438" s="194"/>
      <c r="U438" s="194"/>
      <c r="V438" s="194"/>
      <c r="W438" s="194"/>
      <c r="X438" s="196"/>
      <c r="Y438" s="194"/>
      <c r="Z438" s="194"/>
      <c r="AA438" s="196"/>
      <c r="AB438" s="196"/>
      <c r="AC438" s="196"/>
      <c r="AD438" s="196"/>
      <c r="AE438" s="196"/>
      <c r="AF438" s="196"/>
      <c r="AG438" s="196"/>
      <c r="AH438" s="196"/>
      <c r="AI438" s="194"/>
    </row>
    <row r="439" spans="8:35" hidden="1" x14ac:dyDescent="0.3">
      <c r="H439" s="117"/>
      <c r="J439" s="117"/>
      <c r="K439" s="117"/>
      <c r="L439" s="194"/>
      <c r="M439" s="195"/>
      <c r="N439" s="194"/>
      <c r="O439" s="194"/>
      <c r="P439" s="194"/>
      <c r="Q439" s="194"/>
      <c r="R439" s="194"/>
      <c r="S439" s="194"/>
      <c r="T439" s="194"/>
      <c r="U439" s="194"/>
      <c r="V439" s="194"/>
      <c r="W439" s="194"/>
      <c r="X439" s="196"/>
      <c r="Y439" s="194"/>
      <c r="Z439" s="194"/>
      <c r="AA439" s="196"/>
      <c r="AB439" s="196"/>
      <c r="AC439" s="196"/>
      <c r="AD439" s="196"/>
      <c r="AE439" s="196"/>
      <c r="AF439" s="196"/>
      <c r="AG439" s="196"/>
      <c r="AH439" s="196"/>
      <c r="AI439" s="194"/>
    </row>
    <row r="440" spans="8:35" hidden="1" x14ac:dyDescent="0.3">
      <c r="H440" s="117"/>
      <c r="J440" s="117"/>
      <c r="K440" s="117"/>
      <c r="L440" s="194"/>
      <c r="M440" s="195"/>
      <c r="N440" s="194"/>
      <c r="O440" s="194"/>
      <c r="P440" s="194"/>
      <c r="Q440" s="194"/>
      <c r="R440" s="194"/>
      <c r="S440" s="194"/>
      <c r="T440" s="194"/>
      <c r="U440" s="194"/>
      <c r="V440" s="194"/>
      <c r="W440" s="194"/>
      <c r="X440" s="196"/>
      <c r="Y440" s="194"/>
      <c r="Z440" s="194"/>
      <c r="AA440" s="196"/>
      <c r="AB440" s="196"/>
      <c r="AC440" s="196"/>
      <c r="AD440" s="196"/>
      <c r="AE440" s="196"/>
      <c r="AF440" s="196"/>
      <c r="AG440" s="196"/>
      <c r="AH440" s="196"/>
      <c r="AI440" s="194"/>
    </row>
    <row r="441" spans="8:35" hidden="1" x14ac:dyDescent="0.3">
      <c r="H441" s="117"/>
      <c r="J441" s="117"/>
      <c r="K441" s="117"/>
      <c r="L441" s="194"/>
      <c r="M441" s="195"/>
      <c r="N441" s="194"/>
      <c r="O441" s="194"/>
      <c r="P441" s="194"/>
      <c r="Q441" s="194"/>
      <c r="R441" s="194"/>
      <c r="S441" s="194"/>
      <c r="T441" s="194"/>
      <c r="U441" s="194"/>
      <c r="V441" s="194"/>
      <c r="W441" s="194"/>
      <c r="X441" s="196"/>
      <c r="Y441" s="194"/>
      <c r="Z441" s="194"/>
      <c r="AA441" s="196"/>
      <c r="AB441" s="196"/>
      <c r="AC441" s="196"/>
      <c r="AD441" s="196"/>
      <c r="AE441" s="196"/>
      <c r="AF441" s="196"/>
      <c r="AG441" s="196"/>
      <c r="AH441" s="196"/>
      <c r="AI441" s="194"/>
    </row>
    <row r="442" spans="8:35" hidden="1" x14ac:dyDescent="0.3">
      <c r="H442" s="117"/>
      <c r="J442" s="117"/>
      <c r="K442" s="117"/>
      <c r="L442" s="194"/>
      <c r="M442" s="195"/>
      <c r="N442" s="194"/>
      <c r="O442" s="194"/>
      <c r="P442" s="194"/>
      <c r="Q442" s="194"/>
      <c r="R442" s="194"/>
      <c r="S442" s="194"/>
      <c r="T442" s="194"/>
      <c r="U442" s="194"/>
      <c r="V442" s="194"/>
      <c r="W442" s="194"/>
      <c r="X442" s="196"/>
      <c r="Y442" s="194"/>
      <c r="Z442" s="194"/>
      <c r="AA442" s="196"/>
      <c r="AB442" s="196"/>
      <c r="AC442" s="196"/>
      <c r="AD442" s="196"/>
      <c r="AE442" s="196"/>
      <c r="AF442" s="196"/>
      <c r="AG442" s="196"/>
      <c r="AH442" s="196"/>
      <c r="AI442" s="194"/>
    </row>
    <row r="443" spans="8:35" hidden="1" x14ac:dyDescent="0.3">
      <c r="H443" s="117"/>
      <c r="J443" s="117"/>
      <c r="K443" s="117"/>
      <c r="L443" s="194"/>
      <c r="M443" s="195"/>
      <c r="N443" s="194"/>
      <c r="O443" s="194"/>
      <c r="P443" s="194"/>
      <c r="Q443" s="194"/>
      <c r="R443" s="194"/>
      <c r="S443" s="194"/>
      <c r="T443" s="194"/>
      <c r="U443" s="194"/>
      <c r="V443" s="194"/>
      <c r="W443" s="194"/>
      <c r="X443" s="196"/>
      <c r="Y443" s="194"/>
      <c r="Z443" s="194"/>
      <c r="AA443" s="196"/>
      <c r="AB443" s="196"/>
      <c r="AC443" s="196"/>
      <c r="AD443" s="196"/>
      <c r="AE443" s="196"/>
      <c r="AF443" s="196"/>
      <c r="AG443" s="196"/>
      <c r="AH443" s="196"/>
      <c r="AI443" s="194"/>
    </row>
    <row r="444" spans="8:35" hidden="1" x14ac:dyDescent="0.3">
      <c r="H444" s="117"/>
      <c r="J444" s="117"/>
      <c r="K444" s="117"/>
      <c r="L444" s="194"/>
      <c r="M444" s="195"/>
      <c r="N444" s="194"/>
      <c r="O444" s="194"/>
      <c r="P444" s="194"/>
      <c r="Q444" s="194"/>
      <c r="R444" s="194"/>
      <c r="S444" s="194"/>
      <c r="T444" s="194"/>
      <c r="U444" s="194"/>
      <c r="V444" s="194"/>
      <c r="W444" s="194"/>
      <c r="X444" s="196"/>
      <c r="Y444" s="194"/>
      <c r="Z444" s="194"/>
      <c r="AA444" s="196"/>
      <c r="AB444" s="196"/>
      <c r="AC444" s="196"/>
      <c r="AD444" s="196"/>
      <c r="AE444" s="196"/>
      <c r="AF444" s="196"/>
      <c r="AG444" s="196"/>
      <c r="AH444" s="196"/>
      <c r="AI444" s="194"/>
    </row>
    <row r="445" spans="8:35" hidden="1" x14ac:dyDescent="0.3">
      <c r="H445" s="117"/>
      <c r="J445" s="117"/>
      <c r="K445" s="117"/>
      <c r="L445" s="194"/>
      <c r="M445" s="195"/>
      <c r="N445" s="194"/>
      <c r="O445" s="194"/>
      <c r="P445" s="194"/>
      <c r="Q445" s="194"/>
      <c r="R445" s="194"/>
      <c r="S445" s="194"/>
      <c r="T445" s="194"/>
      <c r="U445" s="194"/>
      <c r="V445" s="194"/>
      <c r="W445" s="194"/>
      <c r="X445" s="196"/>
      <c r="Y445" s="194"/>
      <c r="Z445" s="194"/>
      <c r="AA445" s="196"/>
      <c r="AB445" s="196"/>
      <c r="AC445" s="196"/>
      <c r="AD445" s="196"/>
      <c r="AE445" s="196"/>
      <c r="AF445" s="196"/>
      <c r="AG445" s="196"/>
      <c r="AH445" s="196"/>
      <c r="AI445" s="194"/>
    </row>
    <row r="446" spans="8:35" hidden="1" x14ac:dyDescent="0.3">
      <c r="H446" s="117"/>
      <c r="J446" s="117"/>
      <c r="K446" s="117"/>
      <c r="L446" s="194"/>
      <c r="M446" s="195"/>
      <c r="N446" s="194"/>
      <c r="O446" s="194"/>
      <c r="P446" s="194"/>
      <c r="Q446" s="194"/>
      <c r="R446" s="194"/>
      <c r="S446" s="194"/>
      <c r="T446" s="194"/>
      <c r="U446" s="194"/>
      <c r="V446" s="194"/>
      <c r="W446" s="194"/>
      <c r="X446" s="196"/>
      <c r="Y446" s="194"/>
      <c r="Z446" s="194"/>
      <c r="AA446" s="196"/>
      <c r="AB446" s="196"/>
      <c r="AC446" s="196"/>
      <c r="AD446" s="196"/>
      <c r="AE446" s="196"/>
      <c r="AF446" s="196"/>
      <c r="AG446" s="196"/>
      <c r="AH446" s="196"/>
      <c r="AI446" s="194"/>
    </row>
    <row r="447" spans="8:35" hidden="1" x14ac:dyDescent="0.3">
      <c r="H447" s="117"/>
      <c r="J447" s="117"/>
      <c r="K447" s="117"/>
      <c r="L447" s="194"/>
      <c r="M447" s="195"/>
      <c r="N447" s="194"/>
      <c r="O447" s="194"/>
      <c r="P447" s="194"/>
      <c r="Q447" s="194"/>
      <c r="R447" s="194"/>
      <c r="S447" s="194"/>
      <c r="T447" s="194"/>
      <c r="U447" s="194"/>
      <c r="V447" s="194"/>
      <c r="W447" s="194"/>
      <c r="X447" s="196"/>
      <c r="Y447" s="194"/>
      <c r="Z447" s="194"/>
      <c r="AA447" s="196"/>
      <c r="AB447" s="196"/>
      <c r="AC447" s="196"/>
      <c r="AD447" s="196"/>
      <c r="AE447" s="196"/>
      <c r="AF447" s="196"/>
      <c r="AG447" s="196"/>
      <c r="AH447" s="196"/>
      <c r="AI447" s="194"/>
    </row>
    <row r="448" spans="8:35" hidden="1" x14ac:dyDescent="0.3">
      <c r="H448" s="117"/>
      <c r="J448" s="117"/>
      <c r="K448" s="117"/>
      <c r="L448" s="194"/>
      <c r="M448" s="195"/>
      <c r="N448" s="194"/>
      <c r="O448" s="194"/>
      <c r="P448" s="194"/>
      <c r="Q448" s="194"/>
      <c r="R448" s="194"/>
      <c r="S448" s="194"/>
      <c r="T448" s="194"/>
      <c r="U448" s="194"/>
      <c r="V448" s="194"/>
      <c r="W448" s="194"/>
      <c r="X448" s="196"/>
      <c r="Y448" s="194"/>
      <c r="Z448" s="194"/>
      <c r="AA448" s="196"/>
      <c r="AB448" s="196"/>
      <c r="AC448" s="196"/>
      <c r="AD448" s="196"/>
      <c r="AE448" s="196"/>
      <c r="AF448" s="196"/>
      <c r="AG448" s="196"/>
      <c r="AH448" s="196"/>
      <c r="AI448" s="194"/>
    </row>
    <row r="449" spans="8:35" hidden="1" x14ac:dyDescent="0.3">
      <c r="H449" s="117"/>
      <c r="J449" s="117"/>
      <c r="K449" s="117"/>
      <c r="L449" s="194"/>
      <c r="M449" s="195"/>
      <c r="N449" s="194"/>
      <c r="O449" s="194"/>
      <c r="P449" s="194"/>
      <c r="Q449" s="194"/>
      <c r="R449" s="194"/>
      <c r="S449" s="194"/>
      <c r="T449" s="194"/>
      <c r="U449" s="194"/>
      <c r="V449" s="194"/>
      <c r="W449" s="194"/>
      <c r="X449" s="196"/>
      <c r="Y449" s="194"/>
      <c r="Z449" s="194"/>
      <c r="AA449" s="196"/>
      <c r="AB449" s="196"/>
      <c r="AC449" s="196"/>
      <c r="AD449" s="196"/>
      <c r="AE449" s="196"/>
      <c r="AF449" s="196"/>
      <c r="AG449" s="196"/>
      <c r="AH449" s="196"/>
      <c r="AI449" s="194"/>
    </row>
    <row r="450" spans="8:35" hidden="1" x14ac:dyDescent="0.3">
      <c r="H450" s="117"/>
      <c r="J450" s="117"/>
      <c r="K450" s="117"/>
      <c r="L450" s="194"/>
      <c r="M450" s="195"/>
      <c r="N450" s="194"/>
      <c r="O450" s="194"/>
      <c r="P450" s="194"/>
      <c r="Q450" s="194"/>
      <c r="R450" s="194"/>
      <c r="S450" s="194"/>
      <c r="T450" s="194"/>
      <c r="U450" s="194"/>
      <c r="V450" s="194"/>
      <c r="W450" s="194"/>
      <c r="X450" s="196"/>
      <c r="Y450" s="194"/>
      <c r="Z450" s="194"/>
      <c r="AA450" s="196"/>
      <c r="AB450" s="196"/>
      <c r="AC450" s="196"/>
      <c r="AD450" s="196"/>
      <c r="AE450" s="196"/>
      <c r="AF450" s="196"/>
      <c r="AG450" s="196"/>
      <c r="AH450" s="196"/>
      <c r="AI450" s="194"/>
    </row>
    <row r="451" spans="8:35" hidden="1" x14ac:dyDescent="0.3">
      <c r="H451" s="117"/>
      <c r="J451" s="117"/>
      <c r="K451" s="117"/>
      <c r="L451" s="194"/>
      <c r="M451" s="195"/>
      <c r="N451" s="194"/>
      <c r="O451" s="194"/>
      <c r="P451" s="194"/>
      <c r="Q451" s="194"/>
      <c r="R451" s="194"/>
      <c r="S451" s="194"/>
      <c r="T451" s="194"/>
      <c r="U451" s="194"/>
      <c r="V451" s="194"/>
      <c r="W451" s="194"/>
      <c r="X451" s="196"/>
      <c r="Y451" s="194"/>
      <c r="Z451" s="194"/>
      <c r="AA451" s="196"/>
      <c r="AB451" s="196"/>
      <c r="AC451" s="196"/>
      <c r="AD451" s="196"/>
      <c r="AE451" s="196"/>
      <c r="AF451" s="196"/>
      <c r="AG451" s="196"/>
      <c r="AH451" s="196"/>
      <c r="AI451" s="194"/>
    </row>
    <row r="452" spans="8:35" hidden="1" x14ac:dyDescent="0.3">
      <c r="H452" s="117"/>
      <c r="J452" s="117"/>
      <c r="K452" s="117"/>
      <c r="L452" s="194"/>
      <c r="M452" s="195"/>
      <c r="N452" s="194"/>
      <c r="O452" s="194"/>
      <c r="P452" s="194"/>
      <c r="Q452" s="194"/>
      <c r="R452" s="194"/>
      <c r="S452" s="194"/>
      <c r="T452" s="194"/>
      <c r="U452" s="194"/>
      <c r="V452" s="194"/>
      <c r="W452" s="194"/>
      <c r="X452" s="196"/>
      <c r="Y452" s="194"/>
      <c r="Z452" s="194"/>
      <c r="AA452" s="196"/>
      <c r="AB452" s="196"/>
      <c r="AC452" s="196"/>
      <c r="AD452" s="196"/>
      <c r="AE452" s="196"/>
      <c r="AF452" s="196"/>
      <c r="AG452" s="196"/>
      <c r="AH452" s="196"/>
      <c r="AI452" s="194"/>
    </row>
    <row r="453" spans="8:35" hidden="1" x14ac:dyDescent="0.3">
      <c r="H453" s="117"/>
      <c r="J453" s="117"/>
      <c r="K453" s="117"/>
      <c r="L453" s="194"/>
      <c r="M453" s="195"/>
      <c r="N453" s="194"/>
      <c r="O453" s="194"/>
      <c r="P453" s="194"/>
      <c r="Q453" s="194"/>
      <c r="R453" s="194"/>
      <c r="S453" s="194"/>
      <c r="T453" s="194"/>
      <c r="U453" s="194"/>
      <c r="V453" s="194"/>
      <c r="W453" s="194"/>
      <c r="X453" s="196"/>
      <c r="Y453" s="194"/>
      <c r="Z453" s="194"/>
      <c r="AA453" s="196"/>
      <c r="AB453" s="196"/>
      <c r="AC453" s="196"/>
      <c r="AD453" s="196"/>
      <c r="AE453" s="196"/>
      <c r="AF453" s="196"/>
      <c r="AG453" s="196"/>
      <c r="AH453" s="196"/>
      <c r="AI453" s="194"/>
    </row>
    <row r="454" spans="8:35" hidden="1" x14ac:dyDescent="0.3">
      <c r="H454" s="117"/>
      <c r="J454" s="117"/>
      <c r="K454" s="117"/>
      <c r="L454" s="194"/>
      <c r="M454" s="195"/>
      <c r="N454" s="194"/>
      <c r="O454" s="194"/>
      <c r="P454" s="194"/>
      <c r="Q454" s="194"/>
      <c r="R454" s="194"/>
      <c r="S454" s="194"/>
      <c r="T454" s="194"/>
      <c r="U454" s="194"/>
      <c r="V454" s="194"/>
      <c r="W454" s="194"/>
      <c r="X454" s="196"/>
      <c r="Y454" s="194"/>
      <c r="Z454" s="194"/>
      <c r="AA454" s="196"/>
      <c r="AB454" s="196"/>
      <c r="AC454" s="196"/>
      <c r="AD454" s="196"/>
      <c r="AE454" s="196"/>
      <c r="AF454" s="196"/>
      <c r="AG454" s="196"/>
      <c r="AH454" s="196"/>
      <c r="AI454" s="194"/>
    </row>
    <row r="455" spans="8:35" hidden="1" x14ac:dyDescent="0.3">
      <c r="H455" s="117"/>
      <c r="J455" s="117"/>
      <c r="K455" s="117"/>
      <c r="L455" s="194"/>
      <c r="M455" s="195"/>
      <c r="N455" s="194"/>
      <c r="O455" s="194"/>
      <c r="P455" s="194"/>
      <c r="Q455" s="194"/>
      <c r="R455" s="194"/>
      <c r="S455" s="194"/>
      <c r="T455" s="194"/>
      <c r="U455" s="194"/>
      <c r="V455" s="194"/>
      <c r="W455" s="194"/>
      <c r="X455" s="196"/>
      <c r="Y455" s="194"/>
      <c r="Z455" s="194"/>
      <c r="AA455" s="196"/>
      <c r="AB455" s="196"/>
      <c r="AC455" s="196"/>
      <c r="AD455" s="196"/>
      <c r="AE455" s="196"/>
      <c r="AF455" s="196"/>
      <c r="AG455" s="196"/>
      <c r="AH455" s="196"/>
      <c r="AI455" s="194"/>
    </row>
    <row r="456" spans="8:35" hidden="1" x14ac:dyDescent="0.3">
      <c r="H456" s="117"/>
      <c r="J456" s="117"/>
      <c r="K456" s="117"/>
      <c r="L456" s="194"/>
      <c r="M456" s="195"/>
      <c r="N456" s="194"/>
      <c r="O456" s="194"/>
      <c r="P456" s="194"/>
      <c r="Q456" s="194"/>
      <c r="R456" s="194"/>
      <c r="S456" s="194"/>
      <c r="T456" s="194"/>
      <c r="U456" s="194"/>
      <c r="V456" s="194"/>
      <c r="W456" s="194"/>
      <c r="X456" s="196"/>
      <c r="Y456" s="194"/>
      <c r="Z456" s="194"/>
      <c r="AA456" s="196"/>
      <c r="AB456" s="196"/>
      <c r="AC456" s="196"/>
      <c r="AD456" s="196"/>
      <c r="AE456" s="196"/>
      <c r="AF456" s="196"/>
      <c r="AG456" s="196"/>
      <c r="AH456" s="196"/>
      <c r="AI456" s="194"/>
    </row>
    <row r="457" spans="8:35" hidden="1" x14ac:dyDescent="0.3">
      <c r="H457" s="117"/>
      <c r="J457" s="117"/>
      <c r="K457" s="117"/>
      <c r="L457" s="194"/>
      <c r="M457" s="195"/>
      <c r="N457" s="194"/>
      <c r="O457" s="194"/>
      <c r="P457" s="194"/>
      <c r="Q457" s="194"/>
      <c r="R457" s="194"/>
      <c r="S457" s="194"/>
      <c r="T457" s="194"/>
      <c r="U457" s="194"/>
      <c r="V457" s="194"/>
      <c r="W457" s="194"/>
      <c r="X457" s="196"/>
      <c r="Y457" s="194"/>
      <c r="Z457" s="194"/>
      <c r="AA457" s="196"/>
      <c r="AB457" s="196"/>
      <c r="AC457" s="196"/>
      <c r="AD457" s="196"/>
      <c r="AE457" s="196"/>
      <c r="AF457" s="196"/>
      <c r="AG457" s="196"/>
      <c r="AH457" s="196"/>
      <c r="AI457" s="194"/>
    </row>
    <row r="458" spans="8:35" hidden="1" x14ac:dyDescent="0.3">
      <c r="H458" s="117"/>
      <c r="J458" s="117"/>
      <c r="K458" s="117"/>
      <c r="L458" s="194"/>
      <c r="M458" s="195"/>
      <c r="N458" s="194"/>
      <c r="O458" s="194"/>
      <c r="P458" s="194"/>
      <c r="Q458" s="194"/>
      <c r="R458" s="194"/>
      <c r="S458" s="194"/>
      <c r="T458" s="194"/>
      <c r="U458" s="194"/>
      <c r="V458" s="194"/>
      <c r="W458" s="194"/>
      <c r="X458" s="196"/>
      <c r="Y458" s="194"/>
      <c r="Z458" s="194"/>
      <c r="AA458" s="196"/>
      <c r="AB458" s="196"/>
      <c r="AC458" s="196"/>
      <c r="AD458" s="196"/>
      <c r="AE458" s="196"/>
      <c r="AF458" s="196"/>
      <c r="AG458" s="196"/>
      <c r="AH458" s="196"/>
      <c r="AI458" s="194"/>
    </row>
    <row r="459" spans="8:35" hidden="1" x14ac:dyDescent="0.3">
      <c r="H459" s="117"/>
      <c r="J459" s="117"/>
      <c r="K459" s="117"/>
      <c r="L459" s="194"/>
      <c r="M459" s="195"/>
      <c r="N459" s="194"/>
      <c r="O459" s="194"/>
      <c r="P459" s="194"/>
      <c r="Q459" s="194"/>
      <c r="R459" s="194"/>
      <c r="S459" s="194"/>
      <c r="T459" s="194"/>
      <c r="U459" s="194"/>
      <c r="V459" s="194"/>
      <c r="W459" s="194"/>
      <c r="X459" s="196"/>
      <c r="Y459" s="194"/>
      <c r="Z459" s="194"/>
      <c r="AA459" s="196"/>
      <c r="AB459" s="196"/>
      <c r="AC459" s="196"/>
      <c r="AD459" s="196"/>
      <c r="AE459" s="196"/>
      <c r="AF459" s="196"/>
      <c r="AG459" s="196"/>
      <c r="AH459" s="196"/>
      <c r="AI459" s="194"/>
    </row>
    <row r="460" spans="8:35" hidden="1" x14ac:dyDescent="0.3">
      <c r="H460" s="117"/>
      <c r="J460" s="117"/>
      <c r="K460" s="117"/>
      <c r="L460" s="194"/>
      <c r="M460" s="195"/>
      <c r="N460" s="194"/>
      <c r="O460" s="194"/>
      <c r="P460" s="194"/>
      <c r="Q460" s="194"/>
      <c r="R460" s="194"/>
      <c r="S460" s="194"/>
      <c r="T460" s="194"/>
      <c r="U460" s="194"/>
      <c r="V460" s="194"/>
      <c r="W460" s="194"/>
      <c r="X460" s="196"/>
      <c r="Y460" s="194"/>
      <c r="Z460" s="194"/>
      <c r="AA460" s="196"/>
      <c r="AB460" s="196"/>
      <c r="AC460" s="196"/>
      <c r="AD460" s="196"/>
      <c r="AE460" s="196"/>
      <c r="AF460" s="196"/>
      <c r="AG460" s="196"/>
      <c r="AH460" s="196"/>
      <c r="AI460" s="194"/>
    </row>
    <row r="461" spans="8:35" hidden="1" x14ac:dyDescent="0.3">
      <c r="H461" s="117"/>
      <c r="J461" s="117"/>
      <c r="K461" s="117"/>
      <c r="L461" s="194"/>
      <c r="M461" s="195"/>
      <c r="N461" s="194"/>
      <c r="O461" s="194"/>
      <c r="P461" s="194"/>
      <c r="Q461" s="194"/>
      <c r="R461" s="194"/>
      <c r="S461" s="194"/>
      <c r="T461" s="194"/>
      <c r="U461" s="194"/>
      <c r="V461" s="194"/>
      <c r="W461" s="194"/>
      <c r="X461" s="196"/>
      <c r="Y461" s="194"/>
      <c r="Z461" s="194"/>
      <c r="AA461" s="196"/>
      <c r="AB461" s="196"/>
      <c r="AC461" s="196"/>
      <c r="AD461" s="196"/>
      <c r="AE461" s="196"/>
      <c r="AF461" s="196"/>
      <c r="AG461" s="196"/>
      <c r="AH461" s="196"/>
      <c r="AI461" s="194"/>
    </row>
    <row r="462" spans="8:35" hidden="1" x14ac:dyDescent="0.3">
      <c r="H462" s="117"/>
      <c r="J462" s="117"/>
      <c r="K462" s="117"/>
      <c r="L462" s="194"/>
      <c r="M462" s="195"/>
      <c r="N462" s="194"/>
      <c r="O462" s="194"/>
      <c r="P462" s="194"/>
      <c r="Q462" s="194"/>
      <c r="R462" s="194"/>
      <c r="S462" s="194"/>
      <c r="T462" s="194"/>
      <c r="U462" s="194"/>
      <c r="V462" s="194"/>
      <c r="W462" s="194"/>
      <c r="X462" s="196"/>
      <c r="Y462" s="194"/>
      <c r="Z462" s="194"/>
      <c r="AA462" s="196"/>
      <c r="AB462" s="196"/>
      <c r="AC462" s="196"/>
      <c r="AD462" s="196"/>
      <c r="AE462" s="196"/>
      <c r="AF462" s="196"/>
      <c r="AG462" s="196"/>
      <c r="AH462" s="196"/>
      <c r="AI462" s="194"/>
    </row>
    <row r="463" spans="8:35" hidden="1" x14ac:dyDescent="0.3">
      <c r="H463" s="117"/>
      <c r="J463" s="117"/>
      <c r="K463" s="117"/>
      <c r="L463" s="194"/>
      <c r="M463" s="195"/>
      <c r="N463" s="194"/>
      <c r="O463" s="194"/>
      <c r="P463" s="194"/>
      <c r="Q463" s="194"/>
      <c r="R463" s="194"/>
      <c r="S463" s="194"/>
      <c r="T463" s="194"/>
      <c r="U463" s="194"/>
      <c r="V463" s="194"/>
      <c r="W463" s="194"/>
      <c r="X463" s="196"/>
      <c r="Y463" s="194"/>
      <c r="Z463" s="194"/>
      <c r="AA463" s="196"/>
      <c r="AB463" s="196"/>
      <c r="AC463" s="196"/>
      <c r="AD463" s="196"/>
      <c r="AE463" s="196"/>
      <c r="AF463" s="196"/>
      <c r="AG463" s="196"/>
      <c r="AH463" s="196"/>
      <c r="AI463" s="194"/>
    </row>
    <row r="464" spans="8:35" hidden="1" x14ac:dyDescent="0.3">
      <c r="H464" s="117"/>
      <c r="J464" s="117"/>
      <c r="K464" s="117"/>
      <c r="L464" s="194"/>
      <c r="M464" s="195"/>
      <c r="N464" s="194"/>
      <c r="O464" s="194"/>
      <c r="P464" s="194"/>
      <c r="Q464" s="194"/>
      <c r="R464" s="194"/>
      <c r="S464" s="194"/>
      <c r="T464" s="194"/>
      <c r="U464" s="194"/>
      <c r="V464" s="194"/>
      <c r="W464" s="194"/>
      <c r="X464" s="196"/>
      <c r="Y464" s="194"/>
      <c r="Z464" s="194"/>
      <c r="AA464" s="196"/>
      <c r="AB464" s="196"/>
      <c r="AC464" s="196"/>
      <c r="AD464" s="196"/>
      <c r="AE464" s="196"/>
      <c r="AF464" s="196"/>
      <c r="AG464" s="196"/>
      <c r="AH464" s="196"/>
      <c r="AI464" s="194"/>
    </row>
    <row r="465" spans="8:35" hidden="1" x14ac:dyDescent="0.3">
      <c r="H465" s="117"/>
      <c r="J465" s="117"/>
      <c r="K465" s="117"/>
      <c r="L465" s="194"/>
      <c r="M465" s="195"/>
      <c r="N465" s="194"/>
      <c r="O465" s="194"/>
      <c r="P465" s="194"/>
      <c r="Q465" s="194"/>
      <c r="R465" s="194"/>
      <c r="S465" s="194"/>
      <c r="T465" s="194"/>
      <c r="U465" s="194"/>
      <c r="V465" s="194"/>
      <c r="W465" s="194"/>
      <c r="X465" s="196"/>
      <c r="Y465" s="194"/>
      <c r="Z465" s="194"/>
      <c r="AA465" s="196"/>
      <c r="AB465" s="196"/>
      <c r="AC465" s="196"/>
      <c r="AD465" s="196"/>
      <c r="AE465" s="196"/>
      <c r="AF465" s="196"/>
      <c r="AG465" s="196"/>
      <c r="AH465" s="196"/>
      <c r="AI465" s="194"/>
    </row>
    <row r="466" spans="8:35" hidden="1" x14ac:dyDescent="0.3">
      <c r="H466" s="117"/>
      <c r="J466" s="117"/>
      <c r="K466" s="117"/>
      <c r="L466" s="194"/>
      <c r="M466" s="195"/>
      <c r="N466" s="194"/>
      <c r="O466" s="194"/>
      <c r="P466" s="194"/>
      <c r="Q466" s="194"/>
      <c r="R466" s="194"/>
      <c r="S466" s="194"/>
      <c r="T466" s="194"/>
      <c r="U466" s="194"/>
      <c r="V466" s="194"/>
      <c r="W466" s="194"/>
      <c r="X466" s="196"/>
      <c r="Y466" s="194"/>
      <c r="Z466" s="194"/>
      <c r="AA466" s="196"/>
      <c r="AB466" s="196"/>
      <c r="AC466" s="196"/>
      <c r="AD466" s="196"/>
      <c r="AE466" s="196"/>
      <c r="AF466" s="196"/>
      <c r="AG466" s="196"/>
      <c r="AH466" s="196"/>
      <c r="AI466" s="194"/>
    </row>
    <row r="467" spans="8:35" hidden="1" x14ac:dyDescent="0.3">
      <c r="H467" s="117"/>
      <c r="J467" s="117"/>
      <c r="K467" s="117"/>
      <c r="L467" s="194"/>
      <c r="M467" s="195"/>
      <c r="N467" s="194"/>
      <c r="O467" s="194"/>
      <c r="P467" s="194"/>
      <c r="Q467" s="194"/>
      <c r="R467" s="194"/>
      <c r="S467" s="194"/>
      <c r="T467" s="194"/>
      <c r="U467" s="194"/>
      <c r="V467" s="194"/>
      <c r="W467" s="194"/>
      <c r="X467" s="196"/>
      <c r="Y467" s="194"/>
      <c r="Z467" s="194"/>
      <c r="AA467" s="196"/>
      <c r="AB467" s="196"/>
      <c r="AC467" s="196"/>
      <c r="AD467" s="196"/>
      <c r="AE467" s="196"/>
      <c r="AF467" s="196"/>
      <c r="AG467" s="196"/>
      <c r="AH467" s="196"/>
      <c r="AI467" s="194"/>
    </row>
    <row r="468" spans="8:35" hidden="1" x14ac:dyDescent="0.3">
      <c r="H468" s="117"/>
      <c r="J468" s="117"/>
      <c r="K468" s="117"/>
      <c r="L468" s="194"/>
      <c r="M468" s="195"/>
      <c r="N468" s="194"/>
      <c r="O468" s="194"/>
      <c r="P468" s="194"/>
      <c r="Q468" s="194"/>
      <c r="R468" s="194"/>
      <c r="S468" s="194"/>
      <c r="T468" s="194"/>
      <c r="U468" s="194"/>
      <c r="V468" s="194"/>
      <c r="W468" s="194"/>
      <c r="X468" s="196"/>
      <c r="Y468" s="194"/>
      <c r="Z468" s="194"/>
      <c r="AA468" s="196"/>
      <c r="AB468" s="196"/>
      <c r="AC468" s="196"/>
      <c r="AD468" s="196"/>
      <c r="AE468" s="196"/>
      <c r="AF468" s="196"/>
      <c r="AG468" s="196"/>
      <c r="AH468" s="196"/>
      <c r="AI468" s="194"/>
    </row>
    <row r="469" spans="8:35" hidden="1" x14ac:dyDescent="0.3">
      <c r="H469" s="117"/>
      <c r="J469" s="117"/>
      <c r="K469" s="117"/>
      <c r="L469" s="194"/>
      <c r="M469" s="195"/>
      <c r="N469" s="194"/>
      <c r="O469" s="194"/>
      <c r="P469" s="194"/>
      <c r="Q469" s="194"/>
      <c r="R469" s="194"/>
      <c r="S469" s="194"/>
      <c r="T469" s="194"/>
      <c r="U469" s="194"/>
      <c r="V469" s="194"/>
      <c r="W469" s="194"/>
      <c r="X469" s="196"/>
      <c r="Y469" s="194"/>
      <c r="Z469" s="194"/>
      <c r="AA469" s="196"/>
      <c r="AB469" s="196"/>
      <c r="AC469" s="196"/>
      <c r="AD469" s="196"/>
      <c r="AE469" s="196"/>
      <c r="AF469" s="196"/>
      <c r="AG469" s="196"/>
      <c r="AH469" s="196"/>
      <c r="AI469" s="194"/>
    </row>
    <row r="470" spans="8:35" hidden="1" x14ac:dyDescent="0.3">
      <c r="H470" s="117"/>
      <c r="J470" s="117"/>
      <c r="K470" s="117"/>
      <c r="L470" s="194"/>
      <c r="M470" s="195"/>
      <c r="N470" s="194"/>
      <c r="O470" s="194"/>
      <c r="P470" s="194"/>
      <c r="Q470" s="194"/>
      <c r="R470" s="194"/>
      <c r="S470" s="194"/>
      <c r="T470" s="194"/>
      <c r="U470" s="194"/>
      <c r="V470" s="194"/>
      <c r="W470" s="194"/>
      <c r="X470" s="196"/>
      <c r="Y470" s="194"/>
      <c r="Z470" s="194"/>
      <c r="AA470" s="196"/>
      <c r="AB470" s="196"/>
      <c r="AC470" s="196"/>
      <c r="AD470" s="196"/>
      <c r="AE470" s="196"/>
      <c r="AF470" s="196"/>
      <c r="AG470" s="196"/>
      <c r="AH470" s="196"/>
      <c r="AI470" s="194"/>
    </row>
    <row r="471" spans="8:35" hidden="1" x14ac:dyDescent="0.3">
      <c r="H471" s="117"/>
      <c r="J471" s="117"/>
      <c r="K471" s="117"/>
      <c r="L471" s="194"/>
      <c r="M471" s="195"/>
      <c r="N471" s="194"/>
      <c r="O471" s="194"/>
      <c r="P471" s="194"/>
      <c r="Q471" s="194"/>
      <c r="R471" s="194"/>
      <c r="S471" s="194"/>
      <c r="T471" s="194"/>
      <c r="U471" s="194"/>
      <c r="V471" s="194"/>
      <c r="W471" s="194"/>
      <c r="X471" s="196"/>
      <c r="Y471" s="194"/>
      <c r="Z471" s="194"/>
      <c r="AA471" s="196"/>
      <c r="AB471" s="196"/>
      <c r="AC471" s="196"/>
      <c r="AD471" s="196"/>
      <c r="AE471" s="196"/>
      <c r="AF471" s="196"/>
      <c r="AG471" s="196"/>
      <c r="AH471" s="196"/>
      <c r="AI471" s="194"/>
    </row>
    <row r="472" spans="8:35" hidden="1" x14ac:dyDescent="0.3">
      <c r="H472" s="117"/>
      <c r="J472" s="117"/>
      <c r="K472" s="117"/>
      <c r="L472" s="194"/>
      <c r="M472" s="195"/>
      <c r="N472" s="194"/>
      <c r="O472" s="194"/>
      <c r="P472" s="194"/>
      <c r="Q472" s="194"/>
      <c r="R472" s="194"/>
      <c r="S472" s="194"/>
      <c r="T472" s="194"/>
      <c r="U472" s="194"/>
      <c r="V472" s="194"/>
      <c r="W472" s="194"/>
      <c r="X472" s="196"/>
      <c r="Y472" s="194"/>
      <c r="Z472" s="194"/>
      <c r="AA472" s="196"/>
      <c r="AB472" s="196"/>
      <c r="AC472" s="196"/>
      <c r="AD472" s="196"/>
      <c r="AE472" s="196"/>
      <c r="AF472" s="196"/>
      <c r="AG472" s="196"/>
      <c r="AH472" s="196"/>
      <c r="AI472" s="194"/>
    </row>
    <row r="473" spans="8:35" hidden="1" x14ac:dyDescent="0.3">
      <c r="H473" s="117"/>
      <c r="J473" s="117"/>
      <c r="K473" s="117"/>
      <c r="L473" s="194"/>
      <c r="M473" s="195"/>
      <c r="N473" s="194"/>
      <c r="O473" s="194"/>
      <c r="P473" s="194"/>
      <c r="Q473" s="194"/>
      <c r="R473" s="194"/>
      <c r="S473" s="194"/>
      <c r="T473" s="194"/>
      <c r="U473" s="194"/>
      <c r="V473" s="194"/>
      <c r="W473" s="194"/>
      <c r="X473" s="196"/>
      <c r="Y473" s="194"/>
      <c r="Z473" s="194"/>
      <c r="AA473" s="196"/>
      <c r="AB473" s="196"/>
      <c r="AC473" s="196"/>
      <c r="AD473" s="196"/>
      <c r="AE473" s="196"/>
      <c r="AF473" s="196"/>
      <c r="AG473" s="196"/>
      <c r="AH473" s="196"/>
      <c r="AI473" s="194"/>
    </row>
    <row r="474" spans="8:35" hidden="1" x14ac:dyDescent="0.3">
      <c r="H474" s="117"/>
      <c r="J474" s="117"/>
      <c r="K474" s="117"/>
      <c r="L474" s="194"/>
      <c r="M474" s="195"/>
      <c r="N474" s="194"/>
      <c r="O474" s="194"/>
      <c r="P474" s="194"/>
      <c r="Q474" s="194"/>
      <c r="R474" s="194"/>
      <c r="S474" s="194"/>
      <c r="T474" s="194"/>
      <c r="U474" s="194"/>
      <c r="V474" s="194"/>
      <c r="W474" s="194"/>
      <c r="X474" s="196"/>
      <c r="Y474" s="194"/>
      <c r="Z474" s="194"/>
      <c r="AA474" s="196"/>
      <c r="AB474" s="196"/>
      <c r="AC474" s="196"/>
      <c r="AD474" s="196"/>
      <c r="AE474" s="196"/>
      <c r="AF474" s="196"/>
      <c r="AG474" s="196"/>
      <c r="AH474" s="196"/>
      <c r="AI474" s="194"/>
    </row>
    <row r="475" spans="8:35" hidden="1" x14ac:dyDescent="0.3">
      <c r="H475" s="117"/>
      <c r="J475" s="117"/>
      <c r="K475" s="117"/>
      <c r="L475" s="194"/>
      <c r="M475" s="195"/>
      <c r="N475" s="194"/>
      <c r="O475" s="194"/>
      <c r="P475" s="194"/>
      <c r="Q475" s="194"/>
      <c r="R475" s="194"/>
      <c r="S475" s="194"/>
      <c r="T475" s="194"/>
      <c r="U475" s="194"/>
      <c r="V475" s="194"/>
      <c r="W475" s="194"/>
      <c r="X475" s="196"/>
      <c r="Y475" s="194"/>
      <c r="Z475" s="194"/>
      <c r="AA475" s="196"/>
      <c r="AB475" s="196"/>
      <c r="AC475" s="196"/>
      <c r="AD475" s="196"/>
      <c r="AE475" s="196"/>
      <c r="AF475" s="196"/>
      <c r="AG475" s="196"/>
      <c r="AH475" s="196"/>
      <c r="AI475" s="194"/>
    </row>
    <row r="476" spans="8:35" hidden="1" x14ac:dyDescent="0.3">
      <c r="H476" s="117"/>
      <c r="J476" s="117"/>
      <c r="K476" s="117"/>
      <c r="L476" s="194"/>
      <c r="M476" s="195"/>
      <c r="N476" s="194"/>
      <c r="O476" s="194"/>
      <c r="P476" s="194"/>
      <c r="Q476" s="194"/>
      <c r="R476" s="194"/>
      <c r="S476" s="194"/>
      <c r="T476" s="194"/>
      <c r="U476" s="194"/>
      <c r="V476" s="194"/>
      <c r="W476" s="194"/>
      <c r="X476" s="196"/>
      <c r="Y476" s="194"/>
      <c r="Z476" s="194"/>
      <c r="AA476" s="196"/>
      <c r="AB476" s="196"/>
      <c r="AC476" s="196"/>
      <c r="AD476" s="196"/>
      <c r="AE476" s="196"/>
      <c r="AF476" s="196"/>
      <c r="AG476" s="196"/>
      <c r="AH476" s="196"/>
      <c r="AI476" s="194"/>
    </row>
    <row r="477" spans="8:35" hidden="1" x14ac:dyDescent="0.3">
      <c r="H477" s="117"/>
      <c r="J477" s="117"/>
      <c r="K477" s="117"/>
      <c r="L477" s="194"/>
      <c r="M477" s="195"/>
      <c r="N477" s="194"/>
      <c r="O477" s="194"/>
      <c r="P477" s="194"/>
      <c r="Q477" s="194"/>
      <c r="R477" s="194"/>
      <c r="S477" s="194"/>
      <c r="T477" s="194"/>
      <c r="U477" s="194"/>
      <c r="V477" s="194"/>
      <c r="W477" s="194"/>
      <c r="X477" s="196"/>
      <c r="Y477" s="194"/>
      <c r="Z477" s="194"/>
      <c r="AA477" s="196"/>
      <c r="AB477" s="196"/>
      <c r="AC477" s="196"/>
      <c r="AD477" s="196"/>
      <c r="AE477" s="196"/>
      <c r="AF477" s="196"/>
      <c r="AG477" s="196"/>
      <c r="AH477" s="196"/>
      <c r="AI477" s="194"/>
    </row>
    <row r="478" spans="8:35" hidden="1" x14ac:dyDescent="0.3">
      <c r="H478" s="117"/>
      <c r="J478" s="117"/>
      <c r="K478" s="117"/>
      <c r="L478" s="194"/>
      <c r="M478" s="195"/>
      <c r="N478" s="194"/>
      <c r="O478" s="194"/>
      <c r="P478" s="194"/>
      <c r="Q478" s="194"/>
      <c r="R478" s="194"/>
      <c r="S478" s="194"/>
      <c r="T478" s="194"/>
      <c r="U478" s="194"/>
      <c r="V478" s="194"/>
      <c r="W478" s="194"/>
      <c r="X478" s="196"/>
      <c r="Y478" s="194"/>
      <c r="Z478" s="194"/>
      <c r="AA478" s="196"/>
      <c r="AB478" s="196"/>
      <c r="AC478" s="196"/>
      <c r="AD478" s="196"/>
      <c r="AE478" s="196"/>
      <c r="AF478" s="196"/>
      <c r="AG478" s="196"/>
      <c r="AH478" s="196"/>
      <c r="AI478" s="194"/>
    </row>
    <row r="479" spans="8:35" hidden="1" x14ac:dyDescent="0.3">
      <c r="H479" s="117"/>
      <c r="J479" s="117"/>
      <c r="K479" s="117"/>
      <c r="L479" s="194"/>
      <c r="M479" s="195"/>
      <c r="N479" s="194"/>
      <c r="O479" s="194"/>
      <c r="P479" s="194"/>
      <c r="Q479" s="194"/>
      <c r="R479" s="194"/>
      <c r="S479" s="194"/>
      <c r="T479" s="194"/>
      <c r="U479" s="194"/>
      <c r="V479" s="194"/>
      <c r="W479" s="194"/>
      <c r="X479" s="196"/>
      <c r="Y479" s="194"/>
      <c r="Z479" s="194"/>
      <c r="AA479" s="196"/>
      <c r="AB479" s="196"/>
      <c r="AC479" s="196"/>
      <c r="AD479" s="196"/>
      <c r="AE479" s="196"/>
      <c r="AF479" s="196"/>
      <c r="AG479" s="196"/>
      <c r="AH479" s="196"/>
      <c r="AI479" s="194"/>
    </row>
    <row r="480" spans="8:35" hidden="1" x14ac:dyDescent="0.3">
      <c r="H480" s="117"/>
      <c r="J480" s="117"/>
      <c r="K480" s="117"/>
      <c r="L480" s="194"/>
      <c r="M480" s="195"/>
      <c r="N480" s="194"/>
      <c r="O480" s="194"/>
      <c r="P480" s="194"/>
      <c r="Q480" s="194"/>
      <c r="R480" s="194"/>
      <c r="S480" s="194"/>
      <c r="T480" s="194"/>
      <c r="U480" s="194"/>
      <c r="V480" s="194"/>
      <c r="W480" s="194"/>
      <c r="X480" s="196"/>
      <c r="Y480" s="194"/>
      <c r="Z480" s="194"/>
      <c r="AA480" s="196"/>
      <c r="AB480" s="196"/>
      <c r="AC480" s="196"/>
      <c r="AD480" s="196"/>
      <c r="AE480" s="196"/>
      <c r="AF480" s="196"/>
      <c r="AG480" s="196"/>
      <c r="AH480" s="196"/>
      <c r="AI480" s="194"/>
    </row>
    <row r="481" spans="8:35" hidden="1" x14ac:dyDescent="0.3">
      <c r="H481" s="117"/>
      <c r="J481" s="117"/>
      <c r="K481" s="117"/>
      <c r="L481" s="194"/>
      <c r="M481" s="195"/>
      <c r="N481" s="194"/>
      <c r="O481" s="194"/>
      <c r="P481" s="194"/>
      <c r="Q481" s="194"/>
      <c r="R481" s="194"/>
      <c r="S481" s="194"/>
      <c r="T481" s="194"/>
      <c r="U481" s="194"/>
      <c r="V481" s="194"/>
      <c r="W481" s="194"/>
      <c r="X481" s="196"/>
      <c r="Y481" s="194"/>
      <c r="Z481" s="194"/>
      <c r="AA481" s="196"/>
      <c r="AB481" s="196"/>
      <c r="AC481" s="196"/>
      <c r="AD481" s="196"/>
      <c r="AE481" s="196"/>
      <c r="AF481" s="196"/>
      <c r="AG481" s="196"/>
      <c r="AH481" s="196"/>
      <c r="AI481" s="194"/>
    </row>
    <row r="482" spans="8:35" hidden="1" x14ac:dyDescent="0.3">
      <c r="H482" s="117"/>
      <c r="J482" s="117"/>
      <c r="K482" s="117"/>
      <c r="L482" s="194"/>
      <c r="M482" s="195"/>
      <c r="N482" s="194"/>
      <c r="O482" s="194"/>
      <c r="P482" s="194"/>
      <c r="Q482" s="194"/>
      <c r="R482" s="194"/>
      <c r="S482" s="194"/>
      <c r="T482" s="194"/>
      <c r="U482" s="194"/>
      <c r="V482" s="194"/>
      <c r="W482" s="194"/>
      <c r="X482" s="196"/>
      <c r="Y482" s="194"/>
      <c r="Z482" s="194"/>
      <c r="AA482" s="196"/>
      <c r="AB482" s="196"/>
      <c r="AC482" s="196"/>
      <c r="AD482" s="196"/>
      <c r="AE482" s="196"/>
      <c r="AF482" s="196"/>
      <c r="AG482" s="196"/>
      <c r="AH482" s="196"/>
      <c r="AI482" s="194"/>
    </row>
    <row r="483" spans="8:35" hidden="1" x14ac:dyDescent="0.3">
      <c r="H483" s="117"/>
      <c r="J483" s="117"/>
      <c r="K483" s="117"/>
      <c r="L483" s="194"/>
      <c r="M483" s="195"/>
      <c r="N483" s="194"/>
      <c r="O483" s="194"/>
      <c r="P483" s="194"/>
      <c r="Q483" s="194"/>
      <c r="R483" s="194"/>
      <c r="S483" s="194"/>
      <c r="T483" s="194"/>
      <c r="U483" s="194"/>
      <c r="V483" s="194"/>
      <c r="W483" s="194"/>
      <c r="X483" s="196"/>
      <c r="Y483" s="194"/>
      <c r="Z483" s="194"/>
      <c r="AA483" s="196"/>
      <c r="AB483" s="196"/>
      <c r="AC483" s="196"/>
      <c r="AD483" s="196"/>
      <c r="AE483" s="196"/>
      <c r="AF483" s="196"/>
      <c r="AG483" s="196"/>
      <c r="AH483" s="196"/>
      <c r="AI483" s="194"/>
    </row>
    <row r="484" spans="8:35" hidden="1" x14ac:dyDescent="0.3">
      <c r="H484" s="117"/>
      <c r="J484" s="117"/>
      <c r="K484" s="117"/>
      <c r="L484" s="194"/>
      <c r="M484" s="195"/>
      <c r="N484" s="194"/>
      <c r="O484" s="194"/>
      <c r="P484" s="194"/>
      <c r="Q484" s="194"/>
      <c r="R484" s="194"/>
      <c r="S484" s="194"/>
      <c r="T484" s="194"/>
      <c r="U484" s="194"/>
      <c r="V484" s="194"/>
      <c r="W484" s="194"/>
      <c r="X484" s="196"/>
      <c r="Y484" s="194"/>
      <c r="Z484" s="194"/>
      <c r="AA484" s="196"/>
      <c r="AB484" s="196"/>
      <c r="AC484" s="196"/>
      <c r="AD484" s="196"/>
      <c r="AE484" s="196"/>
      <c r="AF484" s="196"/>
      <c r="AG484" s="196"/>
      <c r="AH484" s="196"/>
      <c r="AI484" s="194"/>
    </row>
    <row r="485" spans="8:35" hidden="1" x14ac:dyDescent="0.3">
      <c r="H485" s="117"/>
      <c r="J485" s="117"/>
      <c r="K485" s="117"/>
      <c r="L485" s="194"/>
      <c r="M485" s="195"/>
      <c r="N485" s="194"/>
      <c r="O485" s="194"/>
      <c r="P485" s="194"/>
      <c r="Q485" s="194"/>
      <c r="R485" s="194"/>
      <c r="S485" s="194"/>
      <c r="T485" s="194"/>
      <c r="U485" s="194"/>
      <c r="V485" s="194"/>
      <c r="W485" s="194"/>
      <c r="X485" s="196"/>
      <c r="Y485" s="194"/>
      <c r="Z485" s="194"/>
      <c r="AA485" s="196"/>
      <c r="AB485" s="196"/>
      <c r="AC485" s="196"/>
      <c r="AD485" s="196"/>
      <c r="AE485" s="196"/>
      <c r="AF485" s="196"/>
      <c r="AG485" s="196"/>
      <c r="AH485" s="196"/>
      <c r="AI485" s="194"/>
    </row>
    <row r="486" spans="8:35" hidden="1" x14ac:dyDescent="0.3">
      <c r="H486" s="117"/>
      <c r="J486" s="117"/>
      <c r="K486" s="117"/>
      <c r="L486" s="194"/>
      <c r="M486" s="195"/>
      <c r="N486" s="194"/>
      <c r="O486" s="194"/>
      <c r="P486" s="194"/>
      <c r="Q486" s="194"/>
      <c r="R486" s="194"/>
      <c r="S486" s="194"/>
      <c r="T486" s="194"/>
      <c r="U486" s="194"/>
      <c r="V486" s="194"/>
      <c r="W486" s="194"/>
      <c r="X486" s="196"/>
      <c r="Y486" s="194"/>
      <c r="Z486" s="194"/>
      <c r="AA486" s="196"/>
      <c r="AB486" s="196"/>
      <c r="AC486" s="196"/>
      <c r="AD486" s="196"/>
      <c r="AE486" s="196"/>
      <c r="AF486" s="196"/>
      <c r="AG486" s="196"/>
      <c r="AH486" s="196"/>
      <c r="AI486" s="194"/>
    </row>
    <row r="487" spans="8:35" hidden="1" x14ac:dyDescent="0.3">
      <c r="H487" s="117"/>
      <c r="J487" s="117"/>
      <c r="K487" s="117"/>
      <c r="L487" s="194"/>
      <c r="M487" s="195"/>
      <c r="N487" s="194"/>
      <c r="O487" s="194"/>
      <c r="P487" s="194"/>
      <c r="Q487" s="194"/>
      <c r="R487" s="194"/>
      <c r="S487" s="194"/>
      <c r="T487" s="194"/>
      <c r="U487" s="194"/>
      <c r="V487" s="194"/>
      <c r="W487" s="194"/>
      <c r="X487" s="196"/>
      <c r="Y487" s="194"/>
      <c r="Z487" s="194"/>
      <c r="AA487" s="196"/>
      <c r="AB487" s="196"/>
      <c r="AC487" s="196"/>
      <c r="AD487" s="196"/>
      <c r="AE487" s="196"/>
      <c r="AF487" s="196"/>
      <c r="AG487" s="196"/>
      <c r="AH487" s="196"/>
      <c r="AI487" s="194"/>
    </row>
    <row r="488" spans="8:35" hidden="1" x14ac:dyDescent="0.3">
      <c r="H488" s="117"/>
      <c r="J488" s="117"/>
      <c r="K488" s="117"/>
      <c r="L488" s="194"/>
      <c r="M488" s="195"/>
      <c r="N488" s="194"/>
      <c r="O488" s="194"/>
      <c r="P488" s="194"/>
      <c r="Q488" s="194"/>
      <c r="R488" s="194"/>
      <c r="S488" s="194"/>
      <c r="T488" s="194"/>
      <c r="U488" s="194"/>
      <c r="V488" s="194"/>
      <c r="W488" s="194"/>
      <c r="X488" s="196"/>
      <c r="Y488" s="194"/>
      <c r="Z488" s="194"/>
      <c r="AA488" s="196"/>
      <c r="AB488" s="196"/>
      <c r="AC488" s="196"/>
      <c r="AD488" s="196"/>
      <c r="AE488" s="196"/>
      <c r="AF488" s="196"/>
      <c r="AG488" s="196"/>
      <c r="AH488" s="196"/>
      <c r="AI488" s="194"/>
    </row>
    <row r="489" spans="8:35" hidden="1" x14ac:dyDescent="0.3">
      <c r="H489" s="117"/>
      <c r="J489" s="117"/>
      <c r="K489" s="117"/>
      <c r="L489" s="194"/>
      <c r="M489" s="195"/>
      <c r="N489" s="194"/>
      <c r="O489" s="194"/>
      <c r="P489" s="194"/>
      <c r="Q489" s="194"/>
      <c r="R489" s="194"/>
      <c r="S489" s="194"/>
      <c r="T489" s="194"/>
      <c r="U489" s="194"/>
      <c r="V489" s="194"/>
      <c r="W489" s="194"/>
      <c r="X489" s="196"/>
      <c r="Y489" s="194"/>
      <c r="Z489" s="194"/>
      <c r="AA489" s="196"/>
      <c r="AB489" s="196"/>
      <c r="AC489" s="196"/>
      <c r="AD489" s="196"/>
      <c r="AE489" s="196"/>
      <c r="AF489" s="196"/>
      <c r="AG489" s="196"/>
      <c r="AH489" s="196"/>
      <c r="AI489" s="194"/>
    </row>
    <row r="490" spans="8:35" hidden="1" x14ac:dyDescent="0.3">
      <c r="H490" s="117"/>
      <c r="J490" s="117"/>
      <c r="K490" s="117"/>
      <c r="L490" s="194"/>
      <c r="M490" s="195"/>
      <c r="N490" s="194"/>
      <c r="O490" s="194"/>
      <c r="P490" s="194"/>
      <c r="Q490" s="194"/>
      <c r="R490" s="194"/>
      <c r="S490" s="194"/>
      <c r="T490" s="194"/>
      <c r="U490" s="194"/>
      <c r="V490" s="194"/>
      <c r="W490" s="194"/>
      <c r="X490" s="196"/>
      <c r="Y490" s="194"/>
      <c r="Z490" s="194"/>
      <c r="AA490" s="196"/>
      <c r="AB490" s="196"/>
      <c r="AC490" s="196"/>
      <c r="AD490" s="196"/>
      <c r="AE490" s="196"/>
      <c r="AF490" s="196"/>
      <c r="AG490" s="196"/>
      <c r="AH490" s="196"/>
      <c r="AI490" s="194"/>
    </row>
    <row r="491" spans="8:35" hidden="1" x14ac:dyDescent="0.3">
      <c r="H491" s="117"/>
      <c r="J491" s="117"/>
      <c r="K491" s="117"/>
      <c r="L491" s="194"/>
      <c r="M491" s="195"/>
      <c r="N491" s="194"/>
      <c r="O491" s="194"/>
      <c r="P491" s="194"/>
      <c r="Q491" s="194"/>
      <c r="R491" s="194"/>
      <c r="S491" s="194"/>
      <c r="T491" s="194"/>
      <c r="U491" s="194"/>
      <c r="V491" s="194"/>
      <c r="W491" s="194"/>
      <c r="X491" s="196"/>
      <c r="Y491" s="194"/>
      <c r="Z491" s="194"/>
      <c r="AA491" s="196"/>
      <c r="AB491" s="196"/>
      <c r="AC491" s="196"/>
      <c r="AD491" s="196"/>
      <c r="AE491" s="196"/>
      <c r="AF491" s="196"/>
      <c r="AG491" s="196"/>
      <c r="AH491" s="196"/>
      <c r="AI491" s="194"/>
    </row>
    <row r="492" spans="8:35" hidden="1" x14ac:dyDescent="0.3">
      <c r="H492" s="117"/>
      <c r="J492" s="117"/>
      <c r="K492" s="117"/>
      <c r="L492" s="194"/>
      <c r="M492" s="195"/>
      <c r="N492" s="194"/>
      <c r="O492" s="194"/>
      <c r="P492" s="194"/>
      <c r="Q492" s="194"/>
      <c r="R492" s="194"/>
      <c r="S492" s="194"/>
      <c r="T492" s="194"/>
      <c r="U492" s="194"/>
      <c r="V492" s="194"/>
      <c r="W492" s="194"/>
      <c r="X492" s="196"/>
      <c r="Y492" s="194"/>
      <c r="Z492" s="194"/>
      <c r="AA492" s="196"/>
      <c r="AB492" s="196"/>
      <c r="AC492" s="196"/>
      <c r="AD492" s="196"/>
      <c r="AE492" s="196"/>
      <c r="AF492" s="196"/>
      <c r="AG492" s="196"/>
      <c r="AH492" s="196"/>
      <c r="AI492" s="194"/>
    </row>
    <row r="493" spans="8:35" hidden="1" x14ac:dyDescent="0.3">
      <c r="H493" s="117"/>
      <c r="J493" s="117"/>
      <c r="K493" s="117"/>
      <c r="L493" s="194"/>
      <c r="M493" s="195"/>
      <c r="N493" s="194"/>
      <c r="O493" s="194"/>
      <c r="P493" s="194"/>
      <c r="Q493" s="194"/>
      <c r="R493" s="194"/>
      <c r="S493" s="194"/>
      <c r="T493" s="194"/>
      <c r="U493" s="194"/>
      <c r="V493" s="194"/>
      <c r="W493" s="194"/>
      <c r="X493" s="196"/>
      <c r="Y493" s="194"/>
      <c r="Z493" s="194"/>
      <c r="AA493" s="196"/>
      <c r="AB493" s="196"/>
      <c r="AC493" s="196"/>
      <c r="AD493" s="196"/>
      <c r="AE493" s="196"/>
      <c r="AF493" s="196"/>
      <c r="AG493" s="196"/>
      <c r="AH493" s="196"/>
      <c r="AI493" s="194"/>
    </row>
    <row r="494" spans="8:35" hidden="1" x14ac:dyDescent="0.3">
      <c r="H494" s="117"/>
      <c r="J494" s="117"/>
      <c r="K494" s="117"/>
      <c r="L494" s="194"/>
      <c r="M494" s="195"/>
      <c r="N494" s="194"/>
      <c r="O494" s="194"/>
      <c r="P494" s="194"/>
      <c r="Q494" s="194"/>
      <c r="R494" s="194"/>
      <c r="S494" s="194"/>
      <c r="T494" s="194"/>
      <c r="U494" s="194"/>
      <c r="V494" s="194"/>
      <c r="W494" s="194"/>
      <c r="X494" s="196"/>
      <c r="Y494" s="194"/>
      <c r="Z494" s="194"/>
      <c r="AA494" s="196"/>
      <c r="AB494" s="196"/>
      <c r="AC494" s="196"/>
      <c r="AD494" s="196"/>
      <c r="AE494" s="196"/>
      <c r="AF494" s="196"/>
      <c r="AG494" s="196"/>
      <c r="AH494" s="196"/>
      <c r="AI494" s="194"/>
    </row>
    <row r="495" spans="8:35" hidden="1" x14ac:dyDescent="0.3">
      <c r="H495" s="117"/>
      <c r="J495" s="117"/>
      <c r="K495" s="117"/>
      <c r="L495" s="194"/>
      <c r="M495" s="195"/>
      <c r="N495" s="194"/>
      <c r="O495" s="194"/>
      <c r="P495" s="194"/>
      <c r="Q495" s="194"/>
      <c r="R495" s="194"/>
      <c r="S495" s="194"/>
      <c r="T495" s="194"/>
      <c r="U495" s="194"/>
      <c r="V495" s="194"/>
      <c r="W495" s="194"/>
      <c r="X495" s="196"/>
      <c r="Y495" s="194"/>
      <c r="Z495" s="194"/>
      <c r="AA495" s="196"/>
      <c r="AB495" s="196"/>
      <c r="AC495" s="196"/>
      <c r="AD495" s="196"/>
      <c r="AE495" s="196"/>
      <c r="AF495" s="196"/>
      <c r="AG495" s="196"/>
      <c r="AH495" s="196"/>
      <c r="AI495" s="194"/>
    </row>
    <row r="496" spans="8:35" hidden="1" x14ac:dyDescent="0.3">
      <c r="H496" s="117"/>
      <c r="J496" s="117"/>
      <c r="K496" s="117"/>
      <c r="L496" s="194"/>
      <c r="M496" s="195"/>
      <c r="N496" s="194"/>
      <c r="O496" s="194"/>
      <c r="P496" s="194"/>
      <c r="Q496" s="194"/>
      <c r="R496" s="194"/>
      <c r="S496" s="194"/>
      <c r="T496" s="194"/>
      <c r="U496" s="194"/>
      <c r="V496" s="194"/>
      <c r="W496" s="194"/>
      <c r="X496" s="196"/>
      <c r="Y496" s="194"/>
      <c r="Z496" s="194"/>
      <c r="AA496" s="196"/>
      <c r="AB496" s="196"/>
      <c r="AC496" s="196"/>
      <c r="AD496" s="196"/>
      <c r="AE496" s="196"/>
      <c r="AF496" s="196"/>
      <c r="AG496" s="196"/>
      <c r="AH496" s="196"/>
      <c r="AI496" s="194"/>
    </row>
    <row r="497" spans="8:35" hidden="1" x14ac:dyDescent="0.3">
      <c r="H497" s="117"/>
      <c r="J497" s="117"/>
      <c r="K497" s="117"/>
      <c r="L497" s="194"/>
      <c r="M497" s="195"/>
      <c r="N497" s="194"/>
      <c r="O497" s="194"/>
      <c r="P497" s="194"/>
      <c r="Q497" s="194"/>
      <c r="R497" s="194"/>
      <c r="S497" s="194"/>
      <c r="T497" s="194"/>
      <c r="U497" s="194"/>
      <c r="V497" s="194"/>
      <c r="W497" s="194"/>
      <c r="X497" s="196"/>
      <c r="Y497" s="194"/>
      <c r="Z497" s="194"/>
      <c r="AA497" s="196"/>
      <c r="AB497" s="196"/>
      <c r="AC497" s="196"/>
      <c r="AD497" s="196"/>
      <c r="AE497" s="196"/>
      <c r="AF497" s="196"/>
      <c r="AG497" s="196"/>
      <c r="AH497" s="196"/>
      <c r="AI497" s="194"/>
    </row>
    <row r="498" spans="8:35" hidden="1" x14ac:dyDescent="0.3">
      <c r="H498" s="117"/>
      <c r="J498" s="117"/>
      <c r="K498" s="117"/>
      <c r="L498" s="194"/>
      <c r="M498" s="195"/>
      <c r="N498" s="194"/>
      <c r="O498" s="194"/>
      <c r="P498" s="194"/>
      <c r="Q498" s="194"/>
      <c r="R498" s="194"/>
      <c r="S498" s="194"/>
      <c r="T498" s="194"/>
      <c r="U498" s="194"/>
      <c r="V498" s="194"/>
      <c r="W498" s="194"/>
      <c r="X498" s="196"/>
      <c r="Y498" s="194"/>
      <c r="Z498" s="194"/>
      <c r="AA498" s="196"/>
      <c r="AB498" s="196"/>
      <c r="AC498" s="196"/>
      <c r="AD498" s="196"/>
      <c r="AE498" s="196"/>
      <c r="AF498" s="196"/>
      <c r="AG498" s="196"/>
      <c r="AH498" s="196"/>
      <c r="AI498" s="194"/>
    </row>
    <row r="499" spans="8:35" hidden="1" x14ac:dyDescent="0.3">
      <c r="H499" s="117"/>
      <c r="J499" s="117"/>
      <c r="K499" s="117"/>
      <c r="L499" s="194"/>
      <c r="M499" s="195"/>
      <c r="N499" s="194"/>
      <c r="O499" s="194"/>
      <c r="P499" s="194"/>
      <c r="Q499" s="194"/>
      <c r="R499" s="194"/>
      <c r="S499" s="194"/>
      <c r="T499" s="194"/>
      <c r="U499" s="194"/>
      <c r="V499" s="194"/>
      <c r="W499" s="194"/>
      <c r="X499" s="196"/>
      <c r="Y499" s="194"/>
      <c r="Z499" s="194"/>
      <c r="AA499" s="196"/>
      <c r="AB499" s="196"/>
      <c r="AC499" s="196"/>
      <c r="AD499" s="196"/>
      <c r="AE499" s="196"/>
      <c r="AF499" s="196"/>
      <c r="AG499" s="196"/>
      <c r="AH499" s="196"/>
      <c r="AI499" s="194"/>
    </row>
    <row r="500" spans="8:35" hidden="1" x14ac:dyDescent="0.3">
      <c r="H500" s="117"/>
      <c r="J500" s="117"/>
      <c r="K500" s="117"/>
      <c r="L500" s="194"/>
      <c r="M500" s="195"/>
      <c r="N500" s="194"/>
      <c r="O500" s="194"/>
      <c r="P500" s="194"/>
      <c r="Q500" s="194"/>
      <c r="R500" s="194"/>
      <c r="S500" s="194"/>
      <c r="T500" s="194"/>
      <c r="U500" s="194"/>
      <c r="V500" s="194"/>
      <c r="W500" s="194"/>
      <c r="X500" s="196"/>
      <c r="Y500" s="194"/>
      <c r="Z500" s="194"/>
      <c r="AA500" s="196"/>
      <c r="AB500" s="196"/>
      <c r="AC500" s="196"/>
      <c r="AD500" s="196"/>
      <c r="AE500" s="196"/>
      <c r="AF500" s="196"/>
      <c r="AG500" s="196"/>
      <c r="AH500" s="196"/>
      <c r="AI500" s="194"/>
    </row>
    <row r="501" spans="8:35" hidden="1" x14ac:dyDescent="0.3">
      <c r="H501" s="117"/>
      <c r="J501" s="117"/>
      <c r="K501" s="117"/>
      <c r="L501" s="194"/>
      <c r="M501" s="195"/>
      <c r="N501" s="194"/>
      <c r="O501" s="194"/>
      <c r="P501" s="194"/>
      <c r="Q501" s="194"/>
      <c r="R501" s="194"/>
      <c r="S501" s="194"/>
      <c r="T501" s="194"/>
      <c r="U501" s="194"/>
      <c r="V501" s="194"/>
      <c r="W501" s="194"/>
      <c r="X501" s="196"/>
      <c r="Y501" s="194"/>
      <c r="Z501" s="194"/>
      <c r="AA501" s="196"/>
      <c r="AB501" s="196"/>
      <c r="AC501" s="196"/>
      <c r="AD501" s="196"/>
      <c r="AE501" s="196"/>
      <c r="AF501" s="196"/>
      <c r="AG501" s="196"/>
      <c r="AH501" s="196"/>
      <c r="AI501" s="194"/>
    </row>
    <row r="502" spans="8:35" hidden="1" x14ac:dyDescent="0.3">
      <c r="H502" s="117"/>
      <c r="J502" s="117"/>
      <c r="K502" s="117"/>
      <c r="L502" s="194"/>
      <c r="M502" s="195"/>
      <c r="N502" s="194"/>
      <c r="O502" s="194"/>
      <c r="P502" s="194"/>
      <c r="Q502" s="194"/>
      <c r="R502" s="194"/>
      <c r="S502" s="194"/>
      <c r="T502" s="194"/>
      <c r="U502" s="194"/>
      <c r="V502" s="194"/>
      <c r="W502" s="194"/>
      <c r="X502" s="196"/>
      <c r="Y502" s="194"/>
      <c r="Z502" s="194"/>
      <c r="AA502" s="196"/>
      <c r="AB502" s="196"/>
      <c r="AC502" s="196"/>
      <c r="AD502" s="196"/>
      <c r="AE502" s="196"/>
      <c r="AF502" s="196"/>
      <c r="AG502" s="196"/>
      <c r="AH502" s="196"/>
      <c r="AI502" s="194"/>
    </row>
    <row r="503" spans="8:35" hidden="1" x14ac:dyDescent="0.3">
      <c r="H503" s="117"/>
      <c r="J503" s="117"/>
      <c r="K503" s="117"/>
      <c r="L503" s="194"/>
      <c r="M503" s="195"/>
      <c r="N503" s="194"/>
      <c r="O503" s="194"/>
      <c r="P503" s="194"/>
      <c r="Q503" s="194"/>
      <c r="R503" s="194"/>
      <c r="S503" s="194"/>
      <c r="T503" s="194"/>
      <c r="U503" s="194"/>
      <c r="V503" s="194"/>
      <c r="W503" s="194"/>
      <c r="X503" s="196"/>
      <c r="Y503" s="194"/>
      <c r="Z503" s="194"/>
      <c r="AA503" s="196"/>
      <c r="AB503" s="196"/>
      <c r="AC503" s="196"/>
      <c r="AD503" s="196"/>
      <c r="AE503" s="196"/>
      <c r="AF503" s="196"/>
      <c r="AG503" s="196"/>
      <c r="AH503" s="196"/>
      <c r="AI503" s="194"/>
    </row>
    <row r="504" spans="8:35" hidden="1" x14ac:dyDescent="0.3">
      <c r="H504" s="117"/>
      <c r="J504" s="117"/>
      <c r="K504" s="117"/>
      <c r="L504" s="194"/>
      <c r="M504" s="195"/>
      <c r="N504" s="194"/>
      <c r="O504" s="194"/>
      <c r="P504" s="194"/>
      <c r="Q504" s="194"/>
      <c r="R504" s="194"/>
      <c r="S504" s="194"/>
      <c r="T504" s="194"/>
      <c r="U504" s="194"/>
      <c r="V504" s="194"/>
      <c r="W504" s="194"/>
      <c r="X504" s="196"/>
      <c r="Y504" s="194"/>
      <c r="Z504" s="194"/>
      <c r="AA504" s="196"/>
      <c r="AB504" s="196"/>
      <c r="AC504" s="196"/>
      <c r="AD504" s="196"/>
      <c r="AE504" s="196"/>
      <c r="AF504" s="196"/>
      <c r="AG504" s="196"/>
      <c r="AH504" s="196"/>
      <c r="AI504" s="194"/>
    </row>
    <row r="505" spans="8:35" hidden="1" x14ac:dyDescent="0.3">
      <c r="H505" s="117"/>
      <c r="J505" s="117"/>
      <c r="K505" s="117"/>
      <c r="L505" s="194"/>
      <c r="M505" s="195"/>
      <c r="N505" s="194"/>
      <c r="O505" s="194"/>
      <c r="P505" s="194"/>
      <c r="Q505" s="194"/>
      <c r="R505" s="194"/>
      <c r="S505" s="194"/>
      <c r="T505" s="194"/>
      <c r="U505" s="194"/>
      <c r="V505" s="194"/>
      <c r="W505" s="194"/>
      <c r="X505" s="196"/>
      <c r="Y505" s="194"/>
      <c r="Z505" s="194"/>
      <c r="AA505" s="196"/>
      <c r="AB505" s="196"/>
      <c r="AC505" s="196"/>
      <c r="AD505" s="196"/>
      <c r="AE505" s="196"/>
      <c r="AF505" s="196"/>
      <c r="AG505" s="196"/>
      <c r="AH505" s="196"/>
      <c r="AI505" s="194"/>
    </row>
    <row r="506" spans="8:35" hidden="1" x14ac:dyDescent="0.3">
      <c r="H506" s="117"/>
      <c r="J506" s="117"/>
      <c r="K506" s="117"/>
      <c r="L506" s="194"/>
      <c r="M506" s="195"/>
      <c r="N506" s="194"/>
      <c r="O506" s="194"/>
      <c r="P506" s="194"/>
      <c r="Q506" s="194"/>
      <c r="R506" s="194"/>
      <c r="S506" s="194"/>
      <c r="T506" s="194"/>
      <c r="U506" s="194"/>
      <c r="V506" s="194"/>
      <c r="W506" s="194"/>
      <c r="X506" s="196"/>
      <c r="Y506" s="194"/>
      <c r="Z506" s="194"/>
      <c r="AA506" s="196"/>
      <c r="AB506" s="196"/>
      <c r="AC506" s="196"/>
      <c r="AD506" s="196"/>
      <c r="AE506" s="196"/>
      <c r="AF506" s="196"/>
      <c r="AG506" s="196"/>
      <c r="AH506" s="196"/>
      <c r="AI506" s="194"/>
    </row>
    <row r="1042932" spans="10:10" hidden="1" x14ac:dyDescent="0.3">
      <c r="J1042932" s="118"/>
    </row>
    <row r="1042933" spans="10:10" hidden="1" x14ac:dyDescent="0.3">
      <c r="J1042933" s="118"/>
    </row>
    <row r="1042934" spans="10:10" hidden="1" x14ac:dyDescent="0.3">
      <c r="J1042934" s="118"/>
    </row>
    <row r="1042935" spans="10:10" hidden="1" x14ac:dyDescent="0.3">
      <c r="J1042935" s="118"/>
    </row>
    <row r="1042936" spans="10:10" hidden="1" x14ac:dyDescent="0.3">
      <c r="J1042936" s="118"/>
    </row>
    <row r="1042937" spans="10:10" hidden="1" x14ac:dyDescent="0.3">
      <c r="J1042937" s="118"/>
    </row>
  </sheetData>
  <sheetProtection algorithmName="SHA-512" hashValue="xolAu/WLn+DNSR1SSz68XP+0Id7H1nbniytt+sLck6/6W20NbU8kxOLGcPH50gHjkblul6wBICqxiqov1+/nFQ==" saltValue="d2dfhB+SayPoeQBTnBrqqw==" spinCount="100000" sheet="1" objects="1" scenarios="1"/>
  <autoFilter ref="F12:AW162" xr:uid="{00000000-0001-0000-0300-000000000000}"/>
  <dataConsolidate/>
  <mergeCells count="1426">
    <mergeCell ref="AR97:AR99"/>
    <mergeCell ref="AS97:AS99"/>
    <mergeCell ref="AT97:AT99"/>
    <mergeCell ref="AU97:AU99"/>
    <mergeCell ref="AV97:AV99"/>
    <mergeCell ref="AT100:AT102"/>
    <mergeCell ref="AU100:AU102"/>
    <mergeCell ref="AV100:AV102"/>
    <mergeCell ref="AU106:AU108"/>
    <mergeCell ref="AT106:AT108"/>
    <mergeCell ref="AS109:AS111"/>
    <mergeCell ref="AT109:AT111"/>
    <mergeCell ref="AU109:AU111"/>
    <mergeCell ref="AV109:AV111"/>
    <mergeCell ref="AU115:AU117"/>
    <mergeCell ref="AT118:AT120"/>
    <mergeCell ref="AU118:AU120"/>
    <mergeCell ref="AV118:AV120"/>
    <mergeCell ref="AL160:AL162"/>
    <mergeCell ref="AW160:AW162"/>
    <mergeCell ref="AM160:AM162"/>
    <mergeCell ref="AO160:AO162"/>
    <mergeCell ref="E154:E156"/>
    <mergeCell ref="E157:E159"/>
    <mergeCell ref="F100:F102"/>
    <mergeCell ref="H100:H102"/>
    <mergeCell ref="I100:I102"/>
    <mergeCell ref="J100:J102"/>
    <mergeCell ref="K100:K102"/>
    <mergeCell ref="L100:L102"/>
    <mergeCell ref="E127:E129"/>
    <mergeCell ref="E130:E132"/>
    <mergeCell ref="AP160:AP162"/>
    <mergeCell ref="AQ160:AQ162"/>
    <mergeCell ref="AR160:AR162"/>
    <mergeCell ref="AS160:AS162"/>
    <mergeCell ref="AT160:AT162"/>
    <mergeCell ref="AU160:AU162"/>
    <mergeCell ref="AV160:AV162"/>
    <mergeCell ref="AU124:AU126"/>
    <mergeCell ref="AU127:AU129"/>
    <mergeCell ref="E160:E162"/>
    <mergeCell ref="F160:F162"/>
    <mergeCell ref="G160:G162"/>
    <mergeCell ref="H160:H162"/>
    <mergeCell ref="I160:I162"/>
    <mergeCell ref="J160:J162"/>
    <mergeCell ref="K160:K162"/>
    <mergeCell ref="L160:L162"/>
    <mergeCell ref="M160:M162"/>
    <mergeCell ref="N160:N162"/>
    <mergeCell ref="O160:O162"/>
    <mergeCell ref="P160:P162"/>
    <mergeCell ref="Q160:Q162"/>
    <mergeCell ref="R160:R162"/>
    <mergeCell ref="S160:S162"/>
    <mergeCell ref="T160:T162"/>
    <mergeCell ref="AJ160:AJ162"/>
    <mergeCell ref="AW94:AW96"/>
    <mergeCell ref="E73:E75"/>
    <mergeCell ref="E76:E78"/>
    <mergeCell ref="E79:E81"/>
    <mergeCell ref="E82:E84"/>
    <mergeCell ref="E85:E87"/>
    <mergeCell ref="E88:E90"/>
    <mergeCell ref="E91:E93"/>
    <mergeCell ref="E94:E96"/>
    <mergeCell ref="E97:E99"/>
    <mergeCell ref="F97:F99"/>
    <mergeCell ref="G97:G99"/>
    <mergeCell ref="H97:H99"/>
    <mergeCell ref="I97:I99"/>
    <mergeCell ref="J97:J99"/>
    <mergeCell ref="K97:K99"/>
    <mergeCell ref="L97:L99"/>
    <mergeCell ref="M97:M99"/>
    <mergeCell ref="N97:N99"/>
    <mergeCell ref="O97:O99"/>
    <mergeCell ref="P97:P99"/>
    <mergeCell ref="Q97:Q99"/>
    <mergeCell ref="R97:R99"/>
    <mergeCell ref="S97:S99"/>
    <mergeCell ref="T97:T99"/>
    <mergeCell ref="AJ97:AJ99"/>
    <mergeCell ref="AW97:AW99"/>
    <mergeCell ref="AL97:AL99"/>
    <mergeCell ref="AM97:AM99"/>
    <mergeCell ref="AO97:AO99"/>
    <mergeCell ref="AP97:AP99"/>
    <mergeCell ref="AQ97:AQ99"/>
    <mergeCell ref="AQ70:AQ72"/>
    <mergeCell ref="AR70:AR72"/>
    <mergeCell ref="AS70:AS72"/>
    <mergeCell ref="AT70:AT72"/>
    <mergeCell ref="AU70:AU72"/>
    <mergeCell ref="AV70:AV72"/>
    <mergeCell ref="F94:F96"/>
    <mergeCell ref="G94:G96"/>
    <mergeCell ref="H94:H96"/>
    <mergeCell ref="I94:I96"/>
    <mergeCell ref="J94:J96"/>
    <mergeCell ref="K94:K96"/>
    <mergeCell ref="L94:L96"/>
    <mergeCell ref="M94:M96"/>
    <mergeCell ref="N94:N96"/>
    <mergeCell ref="O94:O96"/>
    <mergeCell ref="P94:P96"/>
    <mergeCell ref="Q94:Q96"/>
    <mergeCell ref="R94:R96"/>
    <mergeCell ref="S94:S96"/>
    <mergeCell ref="T94:T96"/>
    <mergeCell ref="AJ94:AJ96"/>
    <mergeCell ref="AP94:AP96"/>
    <mergeCell ref="AQ94:AQ96"/>
    <mergeCell ref="AR94:AR96"/>
    <mergeCell ref="AS94:AS96"/>
    <mergeCell ref="AT94:AT96"/>
    <mergeCell ref="AU94:AU96"/>
    <mergeCell ref="AV94:AV96"/>
    <mergeCell ref="AM67:AM69"/>
    <mergeCell ref="AO67:AO69"/>
    <mergeCell ref="AP67:AP69"/>
    <mergeCell ref="AQ67:AQ69"/>
    <mergeCell ref="AR67:AR69"/>
    <mergeCell ref="AS67:AS69"/>
    <mergeCell ref="AT67:AT69"/>
    <mergeCell ref="AU67:AU69"/>
    <mergeCell ref="AV67:AV69"/>
    <mergeCell ref="AW67:AW69"/>
    <mergeCell ref="E70:E72"/>
    <mergeCell ref="F70:F72"/>
    <mergeCell ref="G70:G72"/>
    <mergeCell ref="H70:H72"/>
    <mergeCell ref="I70:I72"/>
    <mergeCell ref="J70:J72"/>
    <mergeCell ref="K70:K72"/>
    <mergeCell ref="L70:L72"/>
    <mergeCell ref="M70:M72"/>
    <mergeCell ref="N70:N72"/>
    <mergeCell ref="O70:O72"/>
    <mergeCell ref="P70:P72"/>
    <mergeCell ref="Q70:Q72"/>
    <mergeCell ref="R70:R72"/>
    <mergeCell ref="S70:S72"/>
    <mergeCell ref="T70:T72"/>
    <mergeCell ref="AJ70:AJ72"/>
    <mergeCell ref="AL70:AL72"/>
    <mergeCell ref="AW70:AW72"/>
    <mergeCell ref="AM70:AM72"/>
    <mergeCell ref="AO70:AO72"/>
    <mergeCell ref="AP70:AP72"/>
    <mergeCell ref="E67:E69"/>
    <mergeCell ref="F67:F69"/>
    <mergeCell ref="G67:G69"/>
    <mergeCell ref="H67:H69"/>
    <mergeCell ref="I67:I69"/>
    <mergeCell ref="J67:J69"/>
    <mergeCell ref="K67:K69"/>
    <mergeCell ref="L67:L69"/>
    <mergeCell ref="M67:M69"/>
    <mergeCell ref="O67:O69"/>
    <mergeCell ref="P67:P69"/>
    <mergeCell ref="Q67:Q69"/>
    <mergeCell ref="R67:R69"/>
    <mergeCell ref="S67:S69"/>
    <mergeCell ref="T67:T69"/>
    <mergeCell ref="AJ67:AJ69"/>
    <mergeCell ref="AL67:AL69"/>
    <mergeCell ref="AU61:AU63"/>
    <mergeCell ref="AV61:AV63"/>
    <mergeCell ref="AW61:AW63"/>
    <mergeCell ref="E64:E66"/>
    <mergeCell ref="F64:F66"/>
    <mergeCell ref="G64:G66"/>
    <mergeCell ref="H64:H66"/>
    <mergeCell ref="I64:I66"/>
    <mergeCell ref="J64:J66"/>
    <mergeCell ref="K64:K66"/>
    <mergeCell ref="L64:L66"/>
    <mergeCell ref="M64:M66"/>
    <mergeCell ref="N64:N66"/>
    <mergeCell ref="O64:O66"/>
    <mergeCell ref="P64:P66"/>
    <mergeCell ref="Q64:Q66"/>
    <mergeCell ref="R64:R66"/>
    <mergeCell ref="S64:S66"/>
    <mergeCell ref="T64:T66"/>
    <mergeCell ref="AJ64:AJ66"/>
    <mergeCell ref="AL64:AL66"/>
    <mergeCell ref="AM64:AM66"/>
    <mergeCell ref="AO64:AO66"/>
    <mergeCell ref="AP64:AP66"/>
    <mergeCell ref="AQ64:AQ66"/>
    <mergeCell ref="AR64:AR66"/>
    <mergeCell ref="AS64:AS66"/>
    <mergeCell ref="AT64:AT66"/>
    <mergeCell ref="AU64:AU66"/>
    <mergeCell ref="AV64:AV66"/>
    <mergeCell ref="AW64:AW66"/>
    <mergeCell ref="AQ58:AQ60"/>
    <mergeCell ref="AR58:AR60"/>
    <mergeCell ref="AS58:AS60"/>
    <mergeCell ref="AT58:AT60"/>
    <mergeCell ref="AU58:AU60"/>
    <mergeCell ref="AV58:AV60"/>
    <mergeCell ref="AW58:AW60"/>
    <mergeCell ref="E61:E63"/>
    <mergeCell ref="F61:F63"/>
    <mergeCell ref="G61:G63"/>
    <mergeCell ref="H61:H63"/>
    <mergeCell ref="I61:I63"/>
    <mergeCell ref="J61:J63"/>
    <mergeCell ref="K61:K63"/>
    <mergeCell ref="L61:L63"/>
    <mergeCell ref="M61:M63"/>
    <mergeCell ref="N61:N63"/>
    <mergeCell ref="O61:O63"/>
    <mergeCell ref="P61:P63"/>
    <mergeCell ref="Q61:Q63"/>
    <mergeCell ref="R61:R63"/>
    <mergeCell ref="S61:S63"/>
    <mergeCell ref="T61:T63"/>
    <mergeCell ref="AJ61:AJ63"/>
    <mergeCell ref="AL61:AL63"/>
    <mergeCell ref="AM61:AM63"/>
    <mergeCell ref="AO61:AO63"/>
    <mergeCell ref="AP61:AP63"/>
    <mergeCell ref="AQ61:AQ63"/>
    <mergeCell ref="AR61:AR63"/>
    <mergeCell ref="AS61:AS63"/>
    <mergeCell ref="AT61:AT63"/>
    <mergeCell ref="AL55:AL57"/>
    <mergeCell ref="AM55:AM57"/>
    <mergeCell ref="AO55:AO57"/>
    <mergeCell ref="AP55:AP57"/>
    <mergeCell ref="AQ55:AQ57"/>
    <mergeCell ref="AR55:AR57"/>
    <mergeCell ref="AS55:AS57"/>
    <mergeCell ref="AT55:AT57"/>
    <mergeCell ref="AU55:AU57"/>
    <mergeCell ref="AV55:AV57"/>
    <mergeCell ref="AW55:AW57"/>
    <mergeCell ref="E58:E60"/>
    <mergeCell ref="F58:F60"/>
    <mergeCell ref="G58:G60"/>
    <mergeCell ref="H58:H60"/>
    <mergeCell ref="I58:I60"/>
    <mergeCell ref="J58:J60"/>
    <mergeCell ref="K58:K60"/>
    <mergeCell ref="L58:L60"/>
    <mergeCell ref="M58:M60"/>
    <mergeCell ref="N58:N60"/>
    <mergeCell ref="O58:O60"/>
    <mergeCell ref="P58:P60"/>
    <mergeCell ref="Q58:Q60"/>
    <mergeCell ref="R58:R60"/>
    <mergeCell ref="S58:S60"/>
    <mergeCell ref="T58:T60"/>
    <mergeCell ref="AJ58:AJ60"/>
    <mergeCell ref="AL58:AL60"/>
    <mergeCell ref="AM58:AM60"/>
    <mergeCell ref="AO58:AO60"/>
    <mergeCell ref="AP58:AP60"/>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S55:S57"/>
    <mergeCell ref="T55:T57"/>
    <mergeCell ref="AJ55:AJ57"/>
    <mergeCell ref="AU49:AU51"/>
    <mergeCell ref="AV49:AV51"/>
    <mergeCell ref="AW49:AW51"/>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S52:S54"/>
    <mergeCell ref="T52:T54"/>
    <mergeCell ref="AJ52:AJ54"/>
    <mergeCell ref="AL52:AL54"/>
    <mergeCell ref="AM52:AM54"/>
    <mergeCell ref="AO52:AO54"/>
    <mergeCell ref="AP52:AP54"/>
    <mergeCell ref="AQ52:AQ54"/>
    <mergeCell ref="AR52:AR54"/>
    <mergeCell ref="AS52:AS54"/>
    <mergeCell ref="AT52:AT54"/>
    <mergeCell ref="AU52:AU54"/>
    <mergeCell ref="AV52:AV54"/>
    <mergeCell ref="AW52:AW54"/>
    <mergeCell ref="AQ46:AQ48"/>
    <mergeCell ref="AR46:AR48"/>
    <mergeCell ref="AS46:AS48"/>
    <mergeCell ref="AT46:AT48"/>
    <mergeCell ref="AU46:AU48"/>
    <mergeCell ref="AV46:AV48"/>
    <mergeCell ref="AW46:AW48"/>
    <mergeCell ref="E49:E51"/>
    <mergeCell ref="F49:F51"/>
    <mergeCell ref="G49:G51"/>
    <mergeCell ref="H49:H51"/>
    <mergeCell ref="I49:I51"/>
    <mergeCell ref="J49:J51"/>
    <mergeCell ref="K49:K51"/>
    <mergeCell ref="L49:L51"/>
    <mergeCell ref="M49:M51"/>
    <mergeCell ref="N49:N51"/>
    <mergeCell ref="O49:O51"/>
    <mergeCell ref="P49:P51"/>
    <mergeCell ref="Q49:Q51"/>
    <mergeCell ref="R49:R51"/>
    <mergeCell ref="S49:S51"/>
    <mergeCell ref="T49:T51"/>
    <mergeCell ref="AJ49:AJ51"/>
    <mergeCell ref="AL49:AL51"/>
    <mergeCell ref="AM49:AM51"/>
    <mergeCell ref="AO49:AO51"/>
    <mergeCell ref="AP49:AP51"/>
    <mergeCell ref="AQ49:AQ51"/>
    <mergeCell ref="AR49:AR51"/>
    <mergeCell ref="AS49:AS51"/>
    <mergeCell ref="AT49:AT51"/>
    <mergeCell ref="AL43:AL45"/>
    <mergeCell ref="AM43:AM45"/>
    <mergeCell ref="AO43:AO45"/>
    <mergeCell ref="AP43:AP45"/>
    <mergeCell ref="AQ43:AQ45"/>
    <mergeCell ref="AR43:AR45"/>
    <mergeCell ref="AS43:AS45"/>
    <mergeCell ref="AT43:AT45"/>
    <mergeCell ref="AU43:AU45"/>
    <mergeCell ref="AV43:AV45"/>
    <mergeCell ref="AW43:AW45"/>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AJ46:AJ48"/>
    <mergeCell ref="AL46:AL48"/>
    <mergeCell ref="AM46:AM48"/>
    <mergeCell ref="AO46:AO48"/>
    <mergeCell ref="AP46:AP48"/>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S43:S45"/>
    <mergeCell ref="T43:T45"/>
    <mergeCell ref="AJ43:AJ45"/>
    <mergeCell ref="AQ37:AQ39"/>
    <mergeCell ref="AR37:AR39"/>
    <mergeCell ref="AS37:AS39"/>
    <mergeCell ref="AT37:AT39"/>
    <mergeCell ref="AU37:AU39"/>
    <mergeCell ref="AV37:AV39"/>
    <mergeCell ref="AW37:AW39"/>
    <mergeCell ref="E40:E42"/>
    <mergeCell ref="F40:F42"/>
    <mergeCell ref="G40:G42"/>
    <mergeCell ref="H40:H42"/>
    <mergeCell ref="I40:I42"/>
    <mergeCell ref="J40:J42"/>
    <mergeCell ref="K40:K42"/>
    <mergeCell ref="L40:L42"/>
    <mergeCell ref="M40:M42"/>
    <mergeCell ref="N40:N42"/>
    <mergeCell ref="O40:O42"/>
    <mergeCell ref="P40:P42"/>
    <mergeCell ref="Q40:Q42"/>
    <mergeCell ref="R40:R42"/>
    <mergeCell ref="S40:S42"/>
    <mergeCell ref="T40:T42"/>
    <mergeCell ref="AJ40:AJ42"/>
    <mergeCell ref="AR40:AR42"/>
    <mergeCell ref="AS40:AS42"/>
    <mergeCell ref="AT40:AT42"/>
    <mergeCell ref="AU40:AU42"/>
    <mergeCell ref="AV40:AV42"/>
    <mergeCell ref="AW40:AW42"/>
    <mergeCell ref="AL34:AL36"/>
    <mergeCell ref="AM34:AM36"/>
    <mergeCell ref="AO34:AO36"/>
    <mergeCell ref="AP34:AP36"/>
    <mergeCell ref="AQ34:AQ36"/>
    <mergeCell ref="AR34:AR36"/>
    <mergeCell ref="AS34:AS36"/>
    <mergeCell ref="AT34:AT36"/>
    <mergeCell ref="AU34:AU36"/>
    <mergeCell ref="AV34:AV36"/>
    <mergeCell ref="AW34:AW36"/>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S37:S39"/>
    <mergeCell ref="T37:T39"/>
    <mergeCell ref="AJ37:AJ39"/>
    <mergeCell ref="AL37:AL39"/>
    <mergeCell ref="AM37:AM39"/>
    <mergeCell ref="AO37:AO39"/>
    <mergeCell ref="AP37:AP39"/>
    <mergeCell ref="L31:L33"/>
    <mergeCell ref="M31:M33"/>
    <mergeCell ref="N31:N33"/>
    <mergeCell ref="O31:O33"/>
    <mergeCell ref="P31:P33"/>
    <mergeCell ref="Q31:Q33"/>
    <mergeCell ref="R31:R33"/>
    <mergeCell ref="S31:S33"/>
    <mergeCell ref="T31:T33"/>
    <mergeCell ref="AJ31:AJ33"/>
    <mergeCell ref="AR31:AR33"/>
    <mergeCell ref="AS31:AS33"/>
    <mergeCell ref="AT31:AT33"/>
    <mergeCell ref="AU31:AU33"/>
    <mergeCell ref="AV31:AV33"/>
    <mergeCell ref="AW31:AW33"/>
    <mergeCell ref="E34:E36"/>
    <mergeCell ref="F34:F36"/>
    <mergeCell ref="G34:G36"/>
    <mergeCell ref="H34:H36"/>
    <mergeCell ref="I34:I36"/>
    <mergeCell ref="J34:J36"/>
    <mergeCell ref="K34:K36"/>
    <mergeCell ref="L34:L36"/>
    <mergeCell ref="M34:M36"/>
    <mergeCell ref="N34:N36"/>
    <mergeCell ref="O34:O36"/>
    <mergeCell ref="P34:P36"/>
    <mergeCell ref="Q34:Q36"/>
    <mergeCell ref="R34:R36"/>
    <mergeCell ref="S34:S36"/>
    <mergeCell ref="T34:T36"/>
    <mergeCell ref="AT25:AT27"/>
    <mergeCell ref="AU25:AU27"/>
    <mergeCell ref="AV25:AV27"/>
    <mergeCell ref="AW25:AW27"/>
    <mergeCell ref="H22:H24"/>
    <mergeCell ref="I22:I24"/>
    <mergeCell ref="J22:J24"/>
    <mergeCell ref="Q28:Q30"/>
    <mergeCell ref="R28:R30"/>
    <mergeCell ref="S28:S30"/>
    <mergeCell ref="T28:T30"/>
    <mergeCell ref="AJ28:AJ30"/>
    <mergeCell ref="AL28:AL30"/>
    <mergeCell ref="AM28:AM30"/>
    <mergeCell ref="AO28:AO30"/>
    <mergeCell ref="AP28:AP30"/>
    <mergeCell ref="AQ28:AQ30"/>
    <mergeCell ref="AR28:AR30"/>
    <mergeCell ref="AS28:AS30"/>
    <mergeCell ref="AT28:AT30"/>
    <mergeCell ref="AU28:AU30"/>
    <mergeCell ref="AV28:AV30"/>
    <mergeCell ref="AW28:AW30"/>
    <mergeCell ref="L25:L27"/>
    <mergeCell ref="M25:M27"/>
    <mergeCell ref="N25:N27"/>
    <mergeCell ref="O25:O27"/>
    <mergeCell ref="P25:P27"/>
    <mergeCell ref="Q25:Q27"/>
    <mergeCell ref="R25:R27"/>
    <mergeCell ref="S25:S27"/>
    <mergeCell ref="T25:T27"/>
    <mergeCell ref="AS25:AS27"/>
    <mergeCell ref="AS88:AS90"/>
    <mergeCell ref="AR88:AR90"/>
    <mergeCell ref="E16:E18"/>
    <mergeCell ref="F16:F18"/>
    <mergeCell ref="G16:G18"/>
    <mergeCell ref="H16:H18"/>
    <mergeCell ref="I16:I18"/>
    <mergeCell ref="J16:J18"/>
    <mergeCell ref="K16:K18"/>
    <mergeCell ref="L16:L18"/>
    <mergeCell ref="M16:M18"/>
    <mergeCell ref="P16:P18"/>
    <mergeCell ref="Q16:Q18"/>
    <mergeCell ref="R16:R18"/>
    <mergeCell ref="S16:S18"/>
    <mergeCell ref="T16:T18"/>
    <mergeCell ref="AJ16:AJ18"/>
    <mergeCell ref="AL16:AL18"/>
    <mergeCell ref="E28:E30"/>
    <mergeCell ref="F28:F30"/>
    <mergeCell ref="G28:G30"/>
    <mergeCell ref="H28:H30"/>
    <mergeCell ref="I28:I30"/>
    <mergeCell ref="J28:J30"/>
    <mergeCell ref="E31:E33"/>
    <mergeCell ref="F31:F33"/>
    <mergeCell ref="G31:G33"/>
    <mergeCell ref="H31:H33"/>
    <mergeCell ref="I31:I33"/>
    <mergeCell ref="J31:J33"/>
    <mergeCell ref="K31:K33"/>
    <mergeCell ref="E25:E27"/>
    <mergeCell ref="F25:F27"/>
    <mergeCell ref="E19:E21"/>
    <mergeCell ref="F19:F21"/>
    <mergeCell ref="G19:G21"/>
    <mergeCell ref="H19:H21"/>
    <mergeCell ref="I19:I21"/>
    <mergeCell ref="J19:J21"/>
    <mergeCell ref="K19:K21"/>
    <mergeCell ref="L19:L21"/>
    <mergeCell ref="M19:M21"/>
    <mergeCell ref="N19:N21"/>
    <mergeCell ref="O19:O21"/>
    <mergeCell ref="P19:P21"/>
    <mergeCell ref="AJ25:AJ27"/>
    <mergeCell ref="AL25:AL27"/>
    <mergeCell ref="AM25:AM27"/>
    <mergeCell ref="AR22:AR24"/>
    <mergeCell ref="AS22:AS24"/>
    <mergeCell ref="AT22:AT24"/>
    <mergeCell ref="K22:K24"/>
    <mergeCell ref="L22:L24"/>
    <mergeCell ref="M22:M24"/>
    <mergeCell ref="N22:N24"/>
    <mergeCell ref="O22:O24"/>
    <mergeCell ref="P22:P24"/>
    <mergeCell ref="Q22:Q24"/>
    <mergeCell ref="R22:R24"/>
    <mergeCell ref="S22:S24"/>
    <mergeCell ref="T22:T24"/>
    <mergeCell ref="AJ22:AJ24"/>
    <mergeCell ref="AL22:AL24"/>
    <mergeCell ref="AQ82:AQ84"/>
    <mergeCell ref="AP82:AP84"/>
    <mergeCell ref="AT82:AT84"/>
    <mergeCell ref="T73:T75"/>
    <mergeCell ref="AR76:AR78"/>
    <mergeCell ref="AS76:AS78"/>
    <mergeCell ref="AT76:AT78"/>
    <mergeCell ref="K28:K30"/>
    <mergeCell ref="L28:L30"/>
    <mergeCell ref="M28:M30"/>
    <mergeCell ref="N28:N30"/>
    <mergeCell ref="O28:O30"/>
    <mergeCell ref="P28:P30"/>
    <mergeCell ref="AO25:AO27"/>
    <mergeCell ref="AP25:AP27"/>
    <mergeCell ref="AQ25:AQ27"/>
    <mergeCell ref="AR25:AR27"/>
    <mergeCell ref="AU82:AU84"/>
    <mergeCell ref="AV82:AV84"/>
    <mergeCell ref="AW82:AW84"/>
    <mergeCell ref="AO79:AO81"/>
    <mergeCell ref="F164:AQ164"/>
    <mergeCell ref="F79:F81"/>
    <mergeCell ref="T79:T81"/>
    <mergeCell ref="S79:S81"/>
    <mergeCell ref="R79:R81"/>
    <mergeCell ref="Q79:Q81"/>
    <mergeCell ref="P79:P81"/>
    <mergeCell ref="O79:O81"/>
    <mergeCell ref="N79:N81"/>
    <mergeCell ref="M79:M81"/>
    <mergeCell ref="L79:L81"/>
    <mergeCell ref="AP88:AP90"/>
    <mergeCell ref="AT88:AT90"/>
    <mergeCell ref="AU88:AU90"/>
    <mergeCell ref="AV88:AV90"/>
    <mergeCell ref="AW88:AW90"/>
    <mergeCell ref="Q88:Q90"/>
    <mergeCell ref="I88:I90"/>
    <mergeCell ref="J88:J90"/>
    <mergeCell ref="L88:L90"/>
    <mergeCell ref="M88:M90"/>
    <mergeCell ref="K79:K81"/>
    <mergeCell ref="AL94:AL96"/>
    <mergeCell ref="AM94:AM96"/>
    <mergeCell ref="AO94:AO96"/>
    <mergeCell ref="AS79:AS81"/>
    <mergeCell ref="F91:F93"/>
    <mergeCell ref="R91:R93"/>
    <mergeCell ref="AU7:AW7"/>
    <mergeCell ref="AU8:AW8"/>
    <mergeCell ref="AT13:AT15"/>
    <mergeCell ref="AU13:AU15"/>
    <mergeCell ref="AV13:AV15"/>
    <mergeCell ref="AW13:AW15"/>
    <mergeCell ref="AR13:AR15"/>
    <mergeCell ref="AS13:AS15"/>
    <mergeCell ref="AW73:AW75"/>
    <mergeCell ref="AR16:AR18"/>
    <mergeCell ref="AS16:AS18"/>
    <mergeCell ref="AT16:AT18"/>
    <mergeCell ref="AU16:AU18"/>
    <mergeCell ref="AV16:AV18"/>
    <mergeCell ref="AW16:AW18"/>
    <mergeCell ref="AR19:AR21"/>
    <mergeCell ref="AS19:AS21"/>
    <mergeCell ref="AT19:AT21"/>
    <mergeCell ref="AU19:AU21"/>
    <mergeCell ref="AV19:AV21"/>
    <mergeCell ref="AW19:AW21"/>
    <mergeCell ref="F9:AW9"/>
    <mergeCell ref="R73:R75"/>
    <mergeCell ref="S73:S75"/>
    <mergeCell ref="AU22:AU24"/>
    <mergeCell ref="AV22:AV24"/>
    <mergeCell ref="AW22:AW24"/>
    <mergeCell ref="G25:G27"/>
    <mergeCell ref="H25:H27"/>
    <mergeCell ref="I25:I27"/>
    <mergeCell ref="J25:J27"/>
    <mergeCell ref="K25:K27"/>
    <mergeCell ref="U10:AI10"/>
    <mergeCell ref="AL73:AL75"/>
    <mergeCell ref="AJ73:AJ75"/>
    <mergeCell ref="AQ13:AQ15"/>
    <mergeCell ref="AP16:AP18"/>
    <mergeCell ref="AQ16:AQ18"/>
    <mergeCell ref="AM19:AM21"/>
    <mergeCell ref="AO19:AO21"/>
    <mergeCell ref="AP19:AP21"/>
    <mergeCell ref="AQ19:AQ21"/>
    <mergeCell ref="AM22:AM24"/>
    <mergeCell ref="AO22:AO24"/>
    <mergeCell ref="AP22:AP24"/>
    <mergeCell ref="AQ22:AQ24"/>
    <mergeCell ref="Q19:Q21"/>
    <mergeCell ref="R19:R21"/>
    <mergeCell ref="S19:S21"/>
    <mergeCell ref="T19:T21"/>
    <mergeCell ref="AJ19:AJ21"/>
    <mergeCell ref="AM16:AM18"/>
    <mergeCell ref="AO16:AO18"/>
    <mergeCell ref="AL31:AL33"/>
    <mergeCell ref="AM31:AM33"/>
    <mergeCell ref="AO31:AO33"/>
    <mergeCell ref="AP31:AP33"/>
    <mergeCell ref="AQ31:AQ33"/>
    <mergeCell ref="AL40:AL42"/>
    <mergeCell ref="AM40:AM42"/>
    <mergeCell ref="AO40:AO42"/>
    <mergeCell ref="AP40:AP42"/>
    <mergeCell ref="AQ40:AQ42"/>
    <mergeCell ref="AJ34:AJ36"/>
    <mergeCell ref="AU11:AW11"/>
    <mergeCell ref="U7:U8"/>
    <mergeCell ref="O7:T7"/>
    <mergeCell ref="AR7:AT8"/>
    <mergeCell ref="AJ10:AQ10"/>
    <mergeCell ref="F10:N10"/>
    <mergeCell ref="O10:T10"/>
    <mergeCell ref="AM13:AM15"/>
    <mergeCell ref="AO13:AO15"/>
    <mergeCell ref="AP13:AP15"/>
    <mergeCell ref="AR10:AW10"/>
    <mergeCell ref="W11:AA11"/>
    <mergeCell ref="AB11:AI11"/>
    <mergeCell ref="G7:M7"/>
    <mergeCell ref="AU73:AU75"/>
    <mergeCell ref="AW76:AW78"/>
    <mergeCell ref="AU79:AU81"/>
    <mergeCell ref="AV79:AV81"/>
    <mergeCell ref="AW79:AW81"/>
    <mergeCell ref="AV73:AV75"/>
    <mergeCell ref="AP79:AP81"/>
    <mergeCell ref="AQ79:AQ81"/>
    <mergeCell ref="AT73:AT75"/>
    <mergeCell ref="AM73:AM75"/>
    <mergeCell ref="AO73:AO75"/>
    <mergeCell ref="AP73:AP75"/>
    <mergeCell ref="AQ73:AQ75"/>
    <mergeCell ref="AR73:AR75"/>
    <mergeCell ref="AM79:AM81"/>
    <mergeCell ref="AL79:AL81"/>
    <mergeCell ref="AS73:AS75"/>
    <mergeCell ref="AR79:AR81"/>
    <mergeCell ref="AU76:AU78"/>
    <mergeCell ref="AV76:AV78"/>
    <mergeCell ref="AM76:AM78"/>
    <mergeCell ref="G88:G90"/>
    <mergeCell ref="H88:H90"/>
    <mergeCell ref="G91:G93"/>
    <mergeCell ref="H91:H93"/>
    <mergeCell ref="F163:AQ163"/>
    <mergeCell ref="F76:F78"/>
    <mergeCell ref="I76:I78"/>
    <mergeCell ref="J76:J78"/>
    <mergeCell ref="K76:K78"/>
    <mergeCell ref="L76:L78"/>
    <mergeCell ref="M76:M78"/>
    <mergeCell ref="N76:N78"/>
    <mergeCell ref="O76:O78"/>
    <mergeCell ref="P76:P78"/>
    <mergeCell ref="AO76:AO78"/>
    <mergeCell ref="AP76:AP78"/>
    <mergeCell ref="AQ76:AQ78"/>
    <mergeCell ref="F88:F90"/>
    <mergeCell ref="F82:F84"/>
    <mergeCell ref="I82:I84"/>
    <mergeCell ref="J82:J84"/>
    <mergeCell ref="K82:K84"/>
    <mergeCell ref="L82:L84"/>
    <mergeCell ref="M82:M84"/>
    <mergeCell ref="N82:N84"/>
    <mergeCell ref="AL76:AL78"/>
    <mergeCell ref="AJ76:AJ78"/>
    <mergeCell ref="R76:R78"/>
    <mergeCell ref="S76:S78"/>
    <mergeCell ref="S91:S93"/>
    <mergeCell ref="T91:T93"/>
    <mergeCell ref="AJ91:AJ93"/>
    <mergeCell ref="AL91:AL93"/>
    <mergeCell ref="AM91:AM93"/>
    <mergeCell ref="AO91:AO93"/>
    <mergeCell ref="O91:O93"/>
    <mergeCell ref="P91:P93"/>
    <mergeCell ref="Q91:Q93"/>
    <mergeCell ref="I91:I93"/>
    <mergeCell ref="I79:I81"/>
    <mergeCell ref="P82:P84"/>
    <mergeCell ref="J91:J93"/>
    <mergeCell ref="N88:N90"/>
    <mergeCell ref="O88:O90"/>
    <mergeCell ref="P88:P90"/>
    <mergeCell ref="Q85:Q87"/>
    <mergeCell ref="R85:R87"/>
    <mergeCell ref="S85:S87"/>
    <mergeCell ref="T85:T87"/>
    <mergeCell ref="P85:P87"/>
    <mergeCell ref="G76:G78"/>
    <mergeCell ref="H76:H78"/>
    <mergeCell ref="G79:G81"/>
    <mergeCell ref="H79:H81"/>
    <mergeCell ref="G82:G84"/>
    <mergeCell ref="M73:M75"/>
    <mergeCell ref="N73:N75"/>
    <mergeCell ref="O73:O75"/>
    <mergeCell ref="P73:P75"/>
    <mergeCell ref="Q73:Q75"/>
    <mergeCell ref="K73:K75"/>
    <mergeCell ref="L73:L75"/>
    <mergeCell ref="Q82:Q84"/>
    <mergeCell ref="I73:I75"/>
    <mergeCell ref="F85:F87"/>
    <mergeCell ref="I85:I87"/>
    <mergeCell ref="J85:J87"/>
    <mergeCell ref="K85:K87"/>
    <mergeCell ref="L85:L87"/>
    <mergeCell ref="M85:M87"/>
    <mergeCell ref="N85:N87"/>
    <mergeCell ref="O85:O87"/>
    <mergeCell ref="O82:O84"/>
    <mergeCell ref="G73:G75"/>
    <mergeCell ref="H73:H75"/>
    <mergeCell ref="H82:H84"/>
    <mergeCell ref="G85:G87"/>
    <mergeCell ref="H85:H87"/>
    <mergeCell ref="AR85:AR87"/>
    <mergeCell ref="AQ85:AQ87"/>
    <mergeCell ref="AP91:AP93"/>
    <mergeCell ref="AQ91:AQ93"/>
    <mergeCell ref="AR91:AR93"/>
    <mergeCell ref="AS91:AS93"/>
    <mergeCell ref="AT91:AT93"/>
    <mergeCell ref="AU91:AU93"/>
    <mergeCell ref="J79:J81"/>
    <mergeCell ref="AT79:AT81"/>
    <mergeCell ref="S82:S84"/>
    <mergeCell ref="T82:T84"/>
    <mergeCell ref="T88:T90"/>
    <mergeCell ref="AJ88:AJ90"/>
    <mergeCell ref="AL88:AL90"/>
    <mergeCell ref="R88:R90"/>
    <mergeCell ref="S88:S90"/>
    <mergeCell ref="AJ82:AJ84"/>
    <mergeCell ref="AL82:AL84"/>
    <mergeCell ref="R82:R84"/>
    <mergeCell ref="AS82:AS84"/>
    <mergeCell ref="AR82:AR84"/>
    <mergeCell ref="AM88:AM90"/>
    <mergeCell ref="AO88:AO90"/>
    <mergeCell ref="AM82:AM84"/>
    <mergeCell ref="AQ88:AQ90"/>
    <mergeCell ref="K91:K93"/>
    <mergeCell ref="M91:M93"/>
    <mergeCell ref="N91:N93"/>
    <mergeCell ref="K88:K90"/>
    <mergeCell ref="AO82:AO84"/>
    <mergeCell ref="L91:L93"/>
    <mergeCell ref="E13:E15"/>
    <mergeCell ref="AJ85:AJ87"/>
    <mergeCell ref="AL85:AL87"/>
    <mergeCell ref="N67:N69"/>
    <mergeCell ref="F13:F15"/>
    <mergeCell ref="H13:H15"/>
    <mergeCell ref="I13:I15"/>
    <mergeCell ref="J13:J15"/>
    <mergeCell ref="K13:K15"/>
    <mergeCell ref="L13:L15"/>
    <mergeCell ref="M13:M15"/>
    <mergeCell ref="N13:N15"/>
    <mergeCell ref="O13:O15"/>
    <mergeCell ref="S13:S15"/>
    <mergeCell ref="T13:T15"/>
    <mergeCell ref="AJ13:AJ15"/>
    <mergeCell ref="AL13:AL15"/>
    <mergeCell ref="P13:P15"/>
    <mergeCell ref="Q13:Q15"/>
    <mergeCell ref="R13:R15"/>
    <mergeCell ref="G13:G15"/>
    <mergeCell ref="J73:J75"/>
    <mergeCell ref="Q76:Q78"/>
    <mergeCell ref="AJ79:AJ81"/>
    <mergeCell ref="F73:F75"/>
    <mergeCell ref="N16:N18"/>
    <mergeCell ref="O16:O18"/>
    <mergeCell ref="T76:T78"/>
    <mergeCell ref="AL19:AL21"/>
    <mergeCell ref="E22:E24"/>
    <mergeCell ref="F22:F24"/>
    <mergeCell ref="G22:G24"/>
    <mergeCell ref="G8:T8"/>
    <mergeCell ref="AN3:AQ5"/>
    <mergeCell ref="AR3:AW5"/>
    <mergeCell ref="AR163:AW163"/>
    <mergeCell ref="AR164:AW164"/>
    <mergeCell ref="AR165:AW165"/>
    <mergeCell ref="M100:M102"/>
    <mergeCell ref="N100:N102"/>
    <mergeCell ref="O100:O102"/>
    <mergeCell ref="P100:P102"/>
    <mergeCell ref="Q100:Q102"/>
    <mergeCell ref="R100:R102"/>
    <mergeCell ref="S100:S102"/>
    <mergeCell ref="T100:T102"/>
    <mergeCell ref="AJ100:AJ102"/>
    <mergeCell ref="AL100:AL102"/>
    <mergeCell ref="AM100:AM102"/>
    <mergeCell ref="AO100:AO102"/>
    <mergeCell ref="AP100:AP102"/>
    <mergeCell ref="AQ100:AQ102"/>
    <mergeCell ref="AR100:AR102"/>
    <mergeCell ref="AV91:AV93"/>
    <mergeCell ref="AW91:AW93"/>
    <mergeCell ref="AT85:AT87"/>
    <mergeCell ref="AU85:AU87"/>
    <mergeCell ref="AV85:AV87"/>
    <mergeCell ref="AW85:AW87"/>
    <mergeCell ref="AM85:AM87"/>
    <mergeCell ref="AO85:AO87"/>
    <mergeCell ref="G100:G102"/>
    <mergeCell ref="AP85:AP87"/>
    <mergeCell ref="AS85:AS87"/>
    <mergeCell ref="E133:E135"/>
    <mergeCell ref="E136:E138"/>
    <mergeCell ref="E139:E141"/>
    <mergeCell ref="E142:E144"/>
    <mergeCell ref="E145:E147"/>
    <mergeCell ref="E148:E150"/>
    <mergeCell ref="E151:E153"/>
    <mergeCell ref="E100:E102"/>
    <mergeCell ref="E103:E105"/>
    <mergeCell ref="E106:E108"/>
    <mergeCell ref="E109:E111"/>
    <mergeCell ref="E112:E114"/>
    <mergeCell ref="E115:E117"/>
    <mergeCell ref="E118:E120"/>
    <mergeCell ref="E121:E123"/>
    <mergeCell ref="E124:E126"/>
    <mergeCell ref="AS100:AS102"/>
    <mergeCell ref="F106:F108"/>
    <mergeCell ref="G106:G108"/>
    <mergeCell ref="H106:H108"/>
    <mergeCell ref="I106:I108"/>
    <mergeCell ref="J106:J108"/>
    <mergeCell ref="K106:K108"/>
    <mergeCell ref="L106:L108"/>
    <mergeCell ref="M106:M108"/>
    <mergeCell ref="N106:N108"/>
    <mergeCell ref="O106:O108"/>
    <mergeCell ref="P106:P108"/>
    <mergeCell ref="Q106:Q108"/>
    <mergeCell ref="R106:R108"/>
    <mergeCell ref="S106:S108"/>
    <mergeCell ref="T106:T108"/>
    <mergeCell ref="AW100:AW102"/>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AJ103:AJ105"/>
    <mergeCell ref="AL103:AL105"/>
    <mergeCell ref="AM103:AM105"/>
    <mergeCell ref="AO103:AO105"/>
    <mergeCell ref="AP103:AP105"/>
    <mergeCell ref="AQ103:AQ105"/>
    <mergeCell ref="AR103:AR105"/>
    <mergeCell ref="AS103:AS105"/>
    <mergeCell ref="AT103:AT105"/>
    <mergeCell ref="AU103:AU105"/>
    <mergeCell ref="AV103:AV105"/>
    <mergeCell ref="AW103:AW105"/>
    <mergeCell ref="AJ106:AJ108"/>
    <mergeCell ref="AV106:AV108"/>
    <mergeCell ref="AW106:AW108"/>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S109:S111"/>
    <mergeCell ref="T109:T111"/>
    <mergeCell ref="AJ109:AJ111"/>
    <mergeCell ref="AL109:AL111"/>
    <mergeCell ref="AM109:AM111"/>
    <mergeCell ref="AO109:AO111"/>
    <mergeCell ref="AP109:AP111"/>
    <mergeCell ref="AQ109:AQ111"/>
    <mergeCell ref="AR109:AR111"/>
    <mergeCell ref="AL106:AL108"/>
    <mergeCell ref="AM106:AM108"/>
    <mergeCell ref="AO106:AO108"/>
    <mergeCell ref="AP106:AP108"/>
    <mergeCell ref="AQ106:AQ108"/>
    <mergeCell ref="AR106:AR108"/>
    <mergeCell ref="AS106:AS108"/>
    <mergeCell ref="AW109:AW111"/>
    <mergeCell ref="F112:F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S112:S114"/>
    <mergeCell ref="T112:T114"/>
    <mergeCell ref="AJ112:AJ114"/>
    <mergeCell ref="AL112:AL114"/>
    <mergeCell ref="AM112:AM114"/>
    <mergeCell ref="AO112:AO114"/>
    <mergeCell ref="AP112:AP114"/>
    <mergeCell ref="AQ112:AQ114"/>
    <mergeCell ref="AR112:AR114"/>
    <mergeCell ref="AS112:AS114"/>
    <mergeCell ref="AT112:AT114"/>
    <mergeCell ref="AU112:AU114"/>
    <mergeCell ref="AV112:AV114"/>
    <mergeCell ref="AW112:AW114"/>
    <mergeCell ref="F115:F117"/>
    <mergeCell ref="G115:G117"/>
    <mergeCell ref="H115:H117"/>
    <mergeCell ref="I115:I117"/>
    <mergeCell ref="J115:J117"/>
    <mergeCell ref="K115:K117"/>
    <mergeCell ref="L115:L117"/>
    <mergeCell ref="M115:M117"/>
    <mergeCell ref="N115:N117"/>
    <mergeCell ref="O115:O117"/>
    <mergeCell ref="P115:P117"/>
    <mergeCell ref="Q115:Q117"/>
    <mergeCell ref="R115:R117"/>
    <mergeCell ref="S115:S117"/>
    <mergeCell ref="T115:T117"/>
    <mergeCell ref="AJ115:AJ117"/>
    <mergeCell ref="AV115:AV117"/>
    <mergeCell ref="AW115:AW117"/>
    <mergeCell ref="F118:F120"/>
    <mergeCell ref="G118:G120"/>
    <mergeCell ref="H118:H120"/>
    <mergeCell ref="I118:I120"/>
    <mergeCell ref="J118:J120"/>
    <mergeCell ref="K118:K120"/>
    <mergeCell ref="L118:L120"/>
    <mergeCell ref="M118:M120"/>
    <mergeCell ref="N118:N120"/>
    <mergeCell ref="O118:O120"/>
    <mergeCell ref="P118:P120"/>
    <mergeCell ref="Q118:Q120"/>
    <mergeCell ref="R118:R120"/>
    <mergeCell ref="S118:S120"/>
    <mergeCell ref="T118:T120"/>
    <mergeCell ref="AJ118:AJ120"/>
    <mergeCell ref="AL118:AL120"/>
    <mergeCell ref="AM118:AM120"/>
    <mergeCell ref="AO118:AO120"/>
    <mergeCell ref="AP118:AP120"/>
    <mergeCell ref="AQ118:AQ120"/>
    <mergeCell ref="AR118:AR120"/>
    <mergeCell ref="AL115:AL117"/>
    <mergeCell ref="AM115:AM117"/>
    <mergeCell ref="AO115:AO117"/>
    <mergeCell ref="AP115:AP117"/>
    <mergeCell ref="AQ115:AQ117"/>
    <mergeCell ref="AR115:AR117"/>
    <mergeCell ref="AS115:AS117"/>
    <mergeCell ref="AT115:AT117"/>
    <mergeCell ref="AS118:AS120"/>
    <mergeCell ref="AW118:AW120"/>
    <mergeCell ref="F121:F123"/>
    <mergeCell ref="G121:G123"/>
    <mergeCell ref="H121:H123"/>
    <mergeCell ref="I121:I123"/>
    <mergeCell ref="J121:J123"/>
    <mergeCell ref="K121:K123"/>
    <mergeCell ref="L121:L123"/>
    <mergeCell ref="M121:M123"/>
    <mergeCell ref="N121:N123"/>
    <mergeCell ref="O121:O123"/>
    <mergeCell ref="P121:P123"/>
    <mergeCell ref="Q121:Q123"/>
    <mergeCell ref="R121:R123"/>
    <mergeCell ref="S121:S123"/>
    <mergeCell ref="T121:T123"/>
    <mergeCell ref="AJ121:AJ123"/>
    <mergeCell ref="AL121:AL123"/>
    <mergeCell ref="AM121:AM123"/>
    <mergeCell ref="AO121:AO123"/>
    <mergeCell ref="AP121:AP123"/>
    <mergeCell ref="AQ121:AQ123"/>
    <mergeCell ref="AR121:AR123"/>
    <mergeCell ref="AS121:AS123"/>
    <mergeCell ref="AT121:AT123"/>
    <mergeCell ref="AU121:AU123"/>
    <mergeCell ref="AV121:AV123"/>
    <mergeCell ref="AW121:AW123"/>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AJ124:AJ126"/>
    <mergeCell ref="AV124:AV126"/>
    <mergeCell ref="AW124:AW126"/>
    <mergeCell ref="F127:F129"/>
    <mergeCell ref="G127:G129"/>
    <mergeCell ref="H127:H129"/>
    <mergeCell ref="I127:I129"/>
    <mergeCell ref="J127:J129"/>
    <mergeCell ref="K127:K129"/>
    <mergeCell ref="L127:L129"/>
    <mergeCell ref="M127:M129"/>
    <mergeCell ref="N127:N129"/>
    <mergeCell ref="O127:O129"/>
    <mergeCell ref="P127:P129"/>
    <mergeCell ref="Q127:Q129"/>
    <mergeCell ref="R127:R129"/>
    <mergeCell ref="S127:S129"/>
    <mergeCell ref="T127:T129"/>
    <mergeCell ref="AJ127:AJ129"/>
    <mergeCell ref="AL127:AL129"/>
    <mergeCell ref="AM127:AM129"/>
    <mergeCell ref="AO127:AO129"/>
    <mergeCell ref="AP127:AP129"/>
    <mergeCell ref="AQ127:AQ129"/>
    <mergeCell ref="AR127:AR129"/>
    <mergeCell ref="AL124:AL126"/>
    <mergeCell ref="AM124:AM126"/>
    <mergeCell ref="AO124:AO126"/>
    <mergeCell ref="AP124:AP126"/>
    <mergeCell ref="AQ124:AQ126"/>
    <mergeCell ref="AR124:AR126"/>
    <mergeCell ref="AS124:AS126"/>
    <mergeCell ref="AT124:AT126"/>
    <mergeCell ref="AS127:AS129"/>
    <mergeCell ref="AV127:AV129"/>
    <mergeCell ref="AW127:AW129"/>
    <mergeCell ref="F130:F132"/>
    <mergeCell ref="G130:G132"/>
    <mergeCell ref="H130:H132"/>
    <mergeCell ref="I130:I132"/>
    <mergeCell ref="J130:J132"/>
    <mergeCell ref="K130:K132"/>
    <mergeCell ref="L130:L132"/>
    <mergeCell ref="M130:M132"/>
    <mergeCell ref="N130:N132"/>
    <mergeCell ref="O130:O132"/>
    <mergeCell ref="P130:P132"/>
    <mergeCell ref="Q130:Q132"/>
    <mergeCell ref="R130:R132"/>
    <mergeCell ref="S130:S132"/>
    <mergeCell ref="T130:T132"/>
    <mergeCell ref="AJ130:AJ132"/>
    <mergeCell ref="AL130:AL132"/>
    <mergeCell ref="AM130:AM132"/>
    <mergeCell ref="AO130:AO132"/>
    <mergeCell ref="AT127:AT129"/>
    <mergeCell ref="AP130:AP132"/>
    <mergeCell ref="AQ130:AQ132"/>
    <mergeCell ref="AR130:AR132"/>
    <mergeCell ref="AS130:AS132"/>
    <mergeCell ref="AT130:AT132"/>
    <mergeCell ref="AU130:AU132"/>
    <mergeCell ref="AV130:AV132"/>
    <mergeCell ref="AW130:AW132"/>
    <mergeCell ref="F133:F135"/>
    <mergeCell ref="G133:G135"/>
    <mergeCell ref="H133:H135"/>
    <mergeCell ref="I133:I135"/>
    <mergeCell ref="J133:J135"/>
    <mergeCell ref="K133:K135"/>
    <mergeCell ref="L133:L135"/>
    <mergeCell ref="M133:M135"/>
    <mergeCell ref="N133:N135"/>
    <mergeCell ref="O133:O135"/>
    <mergeCell ref="P133:P135"/>
    <mergeCell ref="Q133:Q135"/>
    <mergeCell ref="R133:R135"/>
    <mergeCell ref="S133:S135"/>
    <mergeCell ref="T133:T135"/>
    <mergeCell ref="AJ133:AJ135"/>
    <mergeCell ref="AV133:AV135"/>
    <mergeCell ref="AW133:AW135"/>
    <mergeCell ref="AL133:AL135"/>
    <mergeCell ref="AM133:AM135"/>
    <mergeCell ref="AO133:AO135"/>
    <mergeCell ref="AP133:AP135"/>
    <mergeCell ref="AQ133:AQ135"/>
    <mergeCell ref="AR133:AR135"/>
    <mergeCell ref="AS133:AS135"/>
    <mergeCell ref="AT133:AT135"/>
    <mergeCell ref="AS136:AS138"/>
    <mergeCell ref="AT136:AT138"/>
    <mergeCell ref="AU136:AU138"/>
    <mergeCell ref="AV136:AV138"/>
    <mergeCell ref="F136:F138"/>
    <mergeCell ref="G136:G138"/>
    <mergeCell ref="H136:H138"/>
    <mergeCell ref="I136:I138"/>
    <mergeCell ref="J136:J138"/>
    <mergeCell ref="K136:K138"/>
    <mergeCell ref="L136:L138"/>
    <mergeCell ref="M136:M138"/>
    <mergeCell ref="N136:N138"/>
    <mergeCell ref="O136:O138"/>
    <mergeCell ref="P136:P138"/>
    <mergeCell ref="Q136:Q138"/>
    <mergeCell ref="R136:R138"/>
    <mergeCell ref="S136:S138"/>
    <mergeCell ref="T136:T138"/>
    <mergeCell ref="AJ136:AJ138"/>
    <mergeCell ref="AL136:AL138"/>
    <mergeCell ref="AU133:AU135"/>
    <mergeCell ref="AW136:AW138"/>
    <mergeCell ref="F139:F141"/>
    <mergeCell ref="G139:G141"/>
    <mergeCell ref="H139:H141"/>
    <mergeCell ref="I139:I141"/>
    <mergeCell ref="J139:J141"/>
    <mergeCell ref="K139:K141"/>
    <mergeCell ref="L139:L141"/>
    <mergeCell ref="M139:M141"/>
    <mergeCell ref="N139:N141"/>
    <mergeCell ref="O139:O141"/>
    <mergeCell ref="P139:P141"/>
    <mergeCell ref="Q139:Q141"/>
    <mergeCell ref="R139:R141"/>
    <mergeCell ref="S139:S141"/>
    <mergeCell ref="T139:T141"/>
    <mergeCell ref="AJ139:AJ141"/>
    <mergeCell ref="AL139:AL141"/>
    <mergeCell ref="F142:F144"/>
    <mergeCell ref="G142:G144"/>
    <mergeCell ref="H142:H144"/>
    <mergeCell ref="I142:I144"/>
    <mergeCell ref="J142:J144"/>
    <mergeCell ref="K142:K144"/>
    <mergeCell ref="L142:L144"/>
    <mergeCell ref="M142:M144"/>
    <mergeCell ref="N142:N144"/>
    <mergeCell ref="O142:O144"/>
    <mergeCell ref="P142:P144"/>
    <mergeCell ref="Q142:Q144"/>
    <mergeCell ref="R142:R144"/>
    <mergeCell ref="S142:S144"/>
    <mergeCell ref="T142:T144"/>
    <mergeCell ref="AJ142:AJ144"/>
    <mergeCell ref="AV142:AV144"/>
    <mergeCell ref="AM139:AM141"/>
    <mergeCell ref="AO139:AO141"/>
    <mergeCell ref="AM136:AM138"/>
    <mergeCell ref="AO136:AO138"/>
    <mergeCell ref="AP136:AP138"/>
    <mergeCell ref="AQ136:AQ138"/>
    <mergeCell ref="AR136:AR138"/>
    <mergeCell ref="AP139:AP141"/>
    <mergeCell ref="AQ139:AQ141"/>
    <mergeCell ref="AR139:AR141"/>
    <mergeCell ref="AS139:AS141"/>
    <mergeCell ref="AT139:AT141"/>
    <mergeCell ref="AU139:AU141"/>
    <mergeCell ref="AV139:AV141"/>
    <mergeCell ref="AW139:AW141"/>
    <mergeCell ref="AM145:AM147"/>
    <mergeCell ref="AO145:AO147"/>
    <mergeCell ref="AP145:AP147"/>
    <mergeCell ref="AQ145:AQ147"/>
    <mergeCell ref="AR145:AR147"/>
    <mergeCell ref="AW142:AW144"/>
    <mergeCell ref="AL142:AL144"/>
    <mergeCell ref="AM142:AM144"/>
    <mergeCell ref="AO142:AO144"/>
    <mergeCell ref="AP142:AP144"/>
    <mergeCell ref="AQ142:AQ144"/>
    <mergeCell ref="AR142:AR144"/>
    <mergeCell ref="AS142:AS144"/>
    <mergeCell ref="AT142:AT144"/>
    <mergeCell ref="AS145:AS147"/>
    <mergeCell ref="AT145:AT147"/>
    <mergeCell ref="AU145:AU147"/>
    <mergeCell ref="AV145:AV147"/>
    <mergeCell ref="F145:F147"/>
    <mergeCell ref="G145:G147"/>
    <mergeCell ref="H145:H147"/>
    <mergeCell ref="I145:I147"/>
    <mergeCell ref="J145:J147"/>
    <mergeCell ref="K145:K147"/>
    <mergeCell ref="L145:L147"/>
    <mergeCell ref="M145:M147"/>
    <mergeCell ref="N145:N147"/>
    <mergeCell ref="O145:O147"/>
    <mergeCell ref="P145:P147"/>
    <mergeCell ref="Q145:Q147"/>
    <mergeCell ref="R145:R147"/>
    <mergeCell ref="S145:S147"/>
    <mergeCell ref="T145:T147"/>
    <mergeCell ref="AJ145:AJ147"/>
    <mergeCell ref="AL145:AL147"/>
    <mergeCell ref="AU142:AU144"/>
    <mergeCell ref="AW145:AW147"/>
    <mergeCell ref="AT151:AT153"/>
    <mergeCell ref="AU151:AU153"/>
    <mergeCell ref="AP148:AP150"/>
    <mergeCell ref="AQ148:AQ150"/>
    <mergeCell ref="AR148:AR150"/>
    <mergeCell ref="AS148:AS150"/>
    <mergeCell ref="AT148:AT150"/>
    <mergeCell ref="AU148:AU150"/>
    <mergeCell ref="AV148:AV150"/>
    <mergeCell ref="AW148:AW150"/>
    <mergeCell ref="AV151:AV153"/>
    <mergeCell ref="AW151:AW153"/>
    <mergeCell ref="AO157:AO159"/>
    <mergeCell ref="F154:F156"/>
    <mergeCell ref="G154:G156"/>
    <mergeCell ref="H154:H156"/>
    <mergeCell ref="I154:I156"/>
    <mergeCell ref="J154:J156"/>
    <mergeCell ref="K154:K156"/>
    <mergeCell ref="L154:L156"/>
    <mergeCell ref="M154:M156"/>
    <mergeCell ref="N154:N156"/>
    <mergeCell ref="O154:O156"/>
    <mergeCell ref="P154:P156"/>
    <mergeCell ref="Q154:Q156"/>
    <mergeCell ref="R154:R156"/>
    <mergeCell ref="S154:S156"/>
    <mergeCell ref="T154:T156"/>
    <mergeCell ref="AM148:AM150"/>
    <mergeCell ref="AO148:AO150"/>
    <mergeCell ref="F148:F150"/>
    <mergeCell ref="G148:G150"/>
    <mergeCell ref="H148:H150"/>
    <mergeCell ref="I148:I150"/>
    <mergeCell ref="J148:J150"/>
    <mergeCell ref="K148:K150"/>
    <mergeCell ref="L148:L150"/>
    <mergeCell ref="M148:M150"/>
    <mergeCell ref="N148:N150"/>
    <mergeCell ref="O148:O150"/>
    <mergeCell ref="P148:P150"/>
    <mergeCell ref="Q148:Q150"/>
    <mergeCell ref="R148:R150"/>
    <mergeCell ref="S148:S150"/>
    <mergeCell ref="AM154:AM156"/>
    <mergeCell ref="AO154:AO156"/>
    <mergeCell ref="AP154:AP156"/>
    <mergeCell ref="AQ154:AQ156"/>
    <mergeCell ref="AR154:AR156"/>
    <mergeCell ref="AL151:AL153"/>
    <mergeCell ref="AM151:AM153"/>
    <mergeCell ref="AO151:AO153"/>
    <mergeCell ref="AP151:AP153"/>
    <mergeCell ref="AQ151:AQ153"/>
    <mergeCell ref="AR151:AR153"/>
    <mergeCell ref="T148:T150"/>
    <mergeCell ref="AJ148:AJ150"/>
    <mergeCell ref="AL148:AL150"/>
    <mergeCell ref="AS151:AS153"/>
    <mergeCell ref="AP157:AP159"/>
    <mergeCell ref="AQ157:AQ159"/>
    <mergeCell ref="AR157:AR159"/>
    <mergeCell ref="AS157:AS159"/>
    <mergeCell ref="F151:F153"/>
    <mergeCell ref="G151:G153"/>
    <mergeCell ref="H151:H153"/>
    <mergeCell ref="I151:I153"/>
    <mergeCell ref="J151:J153"/>
    <mergeCell ref="K151:K153"/>
    <mergeCell ref="L151:L153"/>
    <mergeCell ref="M151:M153"/>
    <mergeCell ref="N151:N153"/>
    <mergeCell ref="O151:O153"/>
    <mergeCell ref="P151:P153"/>
    <mergeCell ref="Q151:Q153"/>
    <mergeCell ref="R151:R153"/>
    <mergeCell ref="S151:S153"/>
    <mergeCell ref="T151:T153"/>
    <mergeCell ref="AJ151:AJ153"/>
    <mergeCell ref="W7:AQ7"/>
    <mergeCell ref="W8:AQ8"/>
    <mergeCell ref="AT157:AT159"/>
    <mergeCell ref="AU157:AU159"/>
    <mergeCell ref="AV157:AV159"/>
    <mergeCell ref="AW157:AW159"/>
    <mergeCell ref="M3:AM5"/>
    <mergeCell ref="AS154:AS156"/>
    <mergeCell ref="AT154:AT156"/>
    <mergeCell ref="AU154:AU156"/>
    <mergeCell ref="AV154:AV156"/>
    <mergeCell ref="AW154:AW156"/>
    <mergeCell ref="F157:F159"/>
    <mergeCell ref="G157:G159"/>
    <mergeCell ref="H157:H159"/>
    <mergeCell ref="I157:I159"/>
    <mergeCell ref="J157:J159"/>
    <mergeCell ref="K157:K159"/>
    <mergeCell ref="L157:L159"/>
    <mergeCell ref="M157:M159"/>
    <mergeCell ref="N157:N159"/>
    <mergeCell ref="O157:O159"/>
    <mergeCell ref="P157:P159"/>
    <mergeCell ref="Q157:Q159"/>
    <mergeCell ref="R157:R159"/>
    <mergeCell ref="S157:S159"/>
    <mergeCell ref="T157:T159"/>
    <mergeCell ref="AJ157:AJ159"/>
    <mergeCell ref="AL157:AL159"/>
    <mergeCell ref="AM157:AM159"/>
    <mergeCell ref="AJ154:AJ156"/>
    <mergeCell ref="AL154:AL156"/>
  </mergeCells>
  <phoneticPr fontId="43" type="noConversion"/>
  <conditionalFormatting sqref="F13:F162">
    <cfRule type="containsText" dxfId="1346" priority="597" operator="containsText" text="Seleccione el Tipo de Riesgo">
      <formula>NOT(ISERROR(SEARCH("Seleccione el Tipo de Riesgo",F13)))</formula>
    </cfRule>
  </conditionalFormatting>
  <conditionalFormatting sqref="G7">
    <cfRule type="containsText" dxfId="1345" priority="601" operator="containsText" text="Seleccione el Proceso">
      <formula>NOT(ISERROR(SEARCH("Seleccione el Proceso",G7)))</formula>
    </cfRule>
  </conditionalFormatting>
  <conditionalFormatting sqref="G8">
    <cfRule type="cellIs" dxfId="1344" priority="582" operator="equal">
      <formula>0</formula>
    </cfRule>
  </conditionalFormatting>
  <conditionalFormatting sqref="I13:I162">
    <cfRule type="containsBlanks" dxfId="1343" priority="5425">
      <formula>LEN(TRIM(I13))=0</formula>
    </cfRule>
  </conditionalFormatting>
  <conditionalFormatting sqref="M13:M162">
    <cfRule type="containsText" dxfId="1342" priority="598" operator="containsText" text="Seleccione el Factor de Riesgo">
      <formula>NOT(ISERROR(SEARCH("Seleccione el Factor de Riesgo",M13)))</formula>
    </cfRule>
  </conditionalFormatting>
  <conditionalFormatting sqref="N13:N162">
    <cfRule type="containsText" dxfId="1341" priority="599" operator="containsText" text="Seleccione Probabilidad">
      <formula>NOT(ISERROR(SEARCH("Seleccione Probabilidad",N13)))</formula>
    </cfRule>
  </conditionalFormatting>
  <conditionalFormatting sqref="O13 O16 O19 O22 O25 O28 O31 O34 O37 O40 O43 O46 O49 O52 O55 O58 O61 O64 O67 O70 O73 O76 O79 O82 O85 O88 O91 O94 O97 O160">
    <cfRule type="cellIs" dxfId="1340" priority="4122" operator="equal">
      <formula>"Muy Baja"</formula>
    </cfRule>
    <cfRule type="cellIs" dxfId="1339" priority="4121" operator="equal">
      <formula>"Baja"</formula>
    </cfRule>
    <cfRule type="cellIs" dxfId="1338" priority="4120" operator="equal">
      <formula>"Media"</formula>
    </cfRule>
    <cfRule type="cellIs" dxfId="1337" priority="4119" operator="equal">
      <formula>"Alta"</formula>
    </cfRule>
    <cfRule type="cellIs" dxfId="1336" priority="4118" operator="equal">
      <formula>"Muy Alta"</formula>
    </cfRule>
  </conditionalFormatting>
  <conditionalFormatting sqref="O100">
    <cfRule type="cellIs" dxfId="1335" priority="575" operator="equal">
      <formula>"Muy Alta"</formula>
    </cfRule>
    <cfRule type="cellIs" dxfId="1334" priority="576" operator="equal">
      <formula>"Alta"</formula>
    </cfRule>
    <cfRule type="cellIs" dxfId="1333" priority="579" operator="equal">
      <formula>"Muy Baja"</formula>
    </cfRule>
    <cfRule type="cellIs" dxfId="1332" priority="578" operator="equal">
      <formula>"Baja"</formula>
    </cfRule>
    <cfRule type="cellIs" dxfId="1331" priority="577" operator="equal">
      <formula>"Media"</formula>
    </cfRule>
  </conditionalFormatting>
  <conditionalFormatting sqref="O103">
    <cfRule type="cellIs" dxfId="1330" priority="549" operator="equal">
      <formula>"Baja"</formula>
    </cfRule>
    <cfRule type="cellIs" dxfId="1329" priority="550" operator="equal">
      <formula>"Muy Baja"</formula>
    </cfRule>
    <cfRule type="cellIs" dxfId="1328" priority="546" operator="equal">
      <formula>"Muy Alta"</formula>
    </cfRule>
    <cfRule type="cellIs" dxfId="1327" priority="547" operator="equal">
      <formula>"Alta"</formula>
    </cfRule>
    <cfRule type="cellIs" dxfId="1326" priority="548" operator="equal">
      <formula>"Media"</formula>
    </cfRule>
  </conditionalFormatting>
  <conditionalFormatting sqref="O106">
    <cfRule type="cellIs" dxfId="1325" priority="517" operator="equal">
      <formula>"Muy Alta"</formula>
    </cfRule>
    <cfRule type="cellIs" dxfId="1324" priority="518" operator="equal">
      <formula>"Alta"</formula>
    </cfRule>
    <cfRule type="cellIs" dxfId="1323" priority="521" operator="equal">
      <formula>"Muy Baja"</formula>
    </cfRule>
    <cfRule type="cellIs" dxfId="1322" priority="520" operator="equal">
      <formula>"Baja"</formula>
    </cfRule>
    <cfRule type="cellIs" dxfId="1321" priority="519" operator="equal">
      <formula>"Media"</formula>
    </cfRule>
  </conditionalFormatting>
  <conditionalFormatting sqref="O109">
    <cfRule type="cellIs" dxfId="1320" priority="489" operator="equal">
      <formula>"Alta"</formula>
    </cfRule>
    <cfRule type="cellIs" dxfId="1319" priority="488" operator="equal">
      <formula>"Muy Alta"</formula>
    </cfRule>
    <cfRule type="cellIs" dxfId="1318" priority="491" operator="equal">
      <formula>"Baja"</formula>
    </cfRule>
    <cfRule type="cellIs" dxfId="1317" priority="492" operator="equal">
      <formula>"Muy Baja"</formula>
    </cfRule>
    <cfRule type="cellIs" dxfId="1316" priority="490" operator="equal">
      <formula>"Media"</formula>
    </cfRule>
  </conditionalFormatting>
  <conditionalFormatting sqref="O112">
    <cfRule type="cellIs" dxfId="1315" priority="463" operator="equal">
      <formula>"Muy Baja"</formula>
    </cfRule>
    <cfRule type="cellIs" dxfId="1314" priority="459" operator="equal">
      <formula>"Muy Alta"</formula>
    </cfRule>
    <cfRule type="cellIs" dxfId="1313" priority="460" operator="equal">
      <formula>"Alta"</formula>
    </cfRule>
    <cfRule type="cellIs" dxfId="1312" priority="461" operator="equal">
      <formula>"Media"</formula>
    </cfRule>
    <cfRule type="cellIs" dxfId="1311" priority="462" operator="equal">
      <formula>"Baja"</formula>
    </cfRule>
  </conditionalFormatting>
  <conditionalFormatting sqref="O115">
    <cfRule type="cellIs" dxfId="1310" priority="432" operator="equal">
      <formula>"Media"</formula>
    </cfRule>
    <cfRule type="cellIs" dxfId="1309" priority="431" operator="equal">
      <formula>"Alta"</formula>
    </cfRule>
    <cfRule type="cellIs" dxfId="1308" priority="430" operator="equal">
      <formula>"Muy Alta"</formula>
    </cfRule>
    <cfRule type="cellIs" dxfId="1307" priority="434" operator="equal">
      <formula>"Muy Baja"</formula>
    </cfRule>
    <cfRule type="cellIs" dxfId="1306" priority="433" operator="equal">
      <formula>"Baja"</formula>
    </cfRule>
  </conditionalFormatting>
  <conditionalFormatting sqref="O118">
    <cfRule type="cellIs" dxfId="1305" priority="401" operator="equal">
      <formula>"Muy Alta"</formula>
    </cfRule>
    <cfRule type="cellIs" dxfId="1304" priority="402" operator="equal">
      <formula>"Alta"</formula>
    </cfRule>
    <cfRule type="cellIs" dxfId="1303" priority="403" operator="equal">
      <formula>"Media"</formula>
    </cfRule>
    <cfRule type="cellIs" dxfId="1302" priority="404" operator="equal">
      <formula>"Baja"</formula>
    </cfRule>
    <cfRule type="cellIs" dxfId="1301" priority="405" operator="equal">
      <formula>"Muy Baja"</formula>
    </cfRule>
  </conditionalFormatting>
  <conditionalFormatting sqref="O121">
    <cfRule type="cellIs" dxfId="1300" priority="375" operator="equal">
      <formula>"Baja"</formula>
    </cfRule>
    <cfRule type="cellIs" dxfId="1299" priority="376" operator="equal">
      <formula>"Muy Baja"</formula>
    </cfRule>
    <cfRule type="cellIs" dxfId="1298" priority="374" operator="equal">
      <formula>"Media"</formula>
    </cfRule>
    <cfRule type="cellIs" dxfId="1297" priority="373" operator="equal">
      <formula>"Alta"</formula>
    </cfRule>
    <cfRule type="cellIs" dxfId="1296" priority="372" operator="equal">
      <formula>"Muy Alta"</formula>
    </cfRule>
  </conditionalFormatting>
  <conditionalFormatting sqref="O124">
    <cfRule type="cellIs" dxfId="1295" priority="345" operator="equal">
      <formula>"Media"</formula>
    </cfRule>
    <cfRule type="cellIs" dxfId="1294" priority="346" operator="equal">
      <formula>"Baja"</formula>
    </cfRule>
    <cfRule type="cellIs" dxfId="1293" priority="343" operator="equal">
      <formula>"Muy Alta"</formula>
    </cfRule>
    <cfRule type="cellIs" dxfId="1292" priority="344" operator="equal">
      <formula>"Alta"</formula>
    </cfRule>
    <cfRule type="cellIs" dxfId="1291" priority="347" operator="equal">
      <formula>"Muy Baja"</formula>
    </cfRule>
  </conditionalFormatting>
  <conditionalFormatting sqref="O127">
    <cfRule type="cellIs" dxfId="1290" priority="316" operator="equal">
      <formula>"Media"</formula>
    </cfRule>
    <cfRule type="cellIs" dxfId="1289" priority="318" operator="equal">
      <formula>"Muy Baja"</formula>
    </cfRule>
    <cfRule type="cellIs" dxfId="1288" priority="314" operator="equal">
      <formula>"Muy Alta"</formula>
    </cfRule>
    <cfRule type="cellIs" dxfId="1287" priority="315" operator="equal">
      <formula>"Alta"</formula>
    </cfRule>
    <cfRule type="cellIs" dxfId="1286" priority="317" operator="equal">
      <formula>"Baja"</formula>
    </cfRule>
  </conditionalFormatting>
  <conditionalFormatting sqref="O130">
    <cfRule type="cellIs" dxfId="1285" priority="289" operator="equal">
      <formula>"Muy Baja"</formula>
    </cfRule>
    <cfRule type="cellIs" dxfId="1284" priority="288" operator="equal">
      <formula>"Baja"</formula>
    </cfRule>
    <cfRule type="cellIs" dxfId="1283" priority="285" operator="equal">
      <formula>"Muy Alta"</formula>
    </cfRule>
    <cfRule type="cellIs" dxfId="1282" priority="286" operator="equal">
      <formula>"Alta"</formula>
    </cfRule>
    <cfRule type="cellIs" dxfId="1281" priority="287" operator="equal">
      <formula>"Media"</formula>
    </cfRule>
  </conditionalFormatting>
  <conditionalFormatting sqref="O133">
    <cfRule type="cellIs" dxfId="1280" priority="256" operator="equal">
      <formula>"Muy Alta"</formula>
    </cfRule>
    <cfRule type="cellIs" dxfId="1279" priority="260" operator="equal">
      <formula>"Muy Baja"</formula>
    </cfRule>
    <cfRule type="cellIs" dxfId="1278" priority="259" operator="equal">
      <formula>"Baja"</formula>
    </cfRule>
    <cfRule type="cellIs" dxfId="1277" priority="258" operator="equal">
      <formula>"Media"</formula>
    </cfRule>
    <cfRule type="cellIs" dxfId="1276" priority="257" operator="equal">
      <formula>"Alta"</formula>
    </cfRule>
  </conditionalFormatting>
  <conditionalFormatting sqref="O136">
    <cfRule type="cellIs" dxfId="1275" priority="228" operator="equal">
      <formula>"Alta"</formula>
    </cfRule>
    <cfRule type="cellIs" dxfId="1274" priority="227" operator="equal">
      <formula>"Muy Alta"</formula>
    </cfRule>
    <cfRule type="cellIs" dxfId="1273" priority="231" operator="equal">
      <formula>"Muy Baja"</formula>
    </cfRule>
    <cfRule type="cellIs" dxfId="1272" priority="229" operator="equal">
      <formula>"Media"</formula>
    </cfRule>
    <cfRule type="cellIs" dxfId="1271" priority="230" operator="equal">
      <formula>"Baja"</formula>
    </cfRule>
  </conditionalFormatting>
  <conditionalFormatting sqref="O139">
    <cfRule type="cellIs" dxfId="1270" priority="201" operator="equal">
      <formula>"Baja"</formula>
    </cfRule>
    <cfRule type="cellIs" dxfId="1269" priority="200" operator="equal">
      <formula>"Media"</formula>
    </cfRule>
    <cfRule type="cellIs" dxfId="1268" priority="198" operator="equal">
      <formula>"Muy Alta"</formula>
    </cfRule>
    <cfRule type="cellIs" dxfId="1267" priority="202" operator="equal">
      <formula>"Muy Baja"</formula>
    </cfRule>
    <cfRule type="cellIs" dxfId="1266" priority="199" operator="equal">
      <formula>"Alta"</formula>
    </cfRule>
  </conditionalFormatting>
  <conditionalFormatting sqref="O142">
    <cfRule type="cellIs" dxfId="1265" priority="169" operator="equal">
      <formula>"Muy Alta"</formula>
    </cfRule>
    <cfRule type="cellIs" dxfId="1264" priority="170" operator="equal">
      <formula>"Alta"</formula>
    </cfRule>
    <cfRule type="cellIs" dxfId="1263" priority="171" operator="equal">
      <formula>"Media"</formula>
    </cfRule>
    <cfRule type="cellIs" dxfId="1262" priority="172" operator="equal">
      <formula>"Baja"</formula>
    </cfRule>
    <cfRule type="cellIs" dxfId="1261" priority="173" operator="equal">
      <formula>"Muy Baja"</formula>
    </cfRule>
  </conditionalFormatting>
  <conditionalFormatting sqref="O145">
    <cfRule type="cellIs" dxfId="1260" priority="144" operator="equal">
      <formula>"Muy Baja"</formula>
    </cfRule>
    <cfRule type="cellIs" dxfId="1259" priority="143" operator="equal">
      <formula>"Baja"</formula>
    </cfRule>
    <cfRule type="cellIs" dxfId="1258" priority="142" operator="equal">
      <formula>"Media"</formula>
    </cfRule>
    <cfRule type="cellIs" dxfId="1257" priority="141" operator="equal">
      <formula>"Alta"</formula>
    </cfRule>
    <cfRule type="cellIs" dxfId="1256" priority="140" operator="equal">
      <formula>"Muy Alta"</formula>
    </cfRule>
  </conditionalFormatting>
  <conditionalFormatting sqref="O148">
    <cfRule type="cellIs" dxfId="1255" priority="115" operator="equal">
      <formula>"Muy Baja"</formula>
    </cfRule>
    <cfRule type="cellIs" dxfId="1254" priority="114" operator="equal">
      <formula>"Baja"</formula>
    </cfRule>
    <cfRule type="cellIs" dxfId="1253" priority="111" operator="equal">
      <formula>"Muy Alta"</formula>
    </cfRule>
    <cfRule type="cellIs" dxfId="1252" priority="112" operator="equal">
      <formula>"Alta"</formula>
    </cfRule>
    <cfRule type="cellIs" dxfId="1251" priority="113" operator="equal">
      <formula>"Media"</formula>
    </cfRule>
  </conditionalFormatting>
  <conditionalFormatting sqref="O151">
    <cfRule type="cellIs" dxfId="1250" priority="82" operator="equal">
      <formula>"Muy Alta"</formula>
    </cfRule>
    <cfRule type="cellIs" dxfId="1249" priority="83" operator="equal">
      <formula>"Alta"</formula>
    </cfRule>
    <cfRule type="cellIs" dxfId="1248" priority="85" operator="equal">
      <formula>"Baja"</formula>
    </cfRule>
    <cfRule type="cellIs" dxfId="1247" priority="86" operator="equal">
      <formula>"Muy Baja"</formula>
    </cfRule>
    <cfRule type="cellIs" dxfId="1246" priority="84" operator="equal">
      <formula>"Media"</formula>
    </cfRule>
  </conditionalFormatting>
  <conditionalFormatting sqref="O154">
    <cfRule type="cellIs" dxfId="1245" priority="57" operator="equal">
      <formula>"Muy Baja"</formula>
    </cfRule>
    <cfRule type="cellIs" dxfId="1244" priority="55" operator="equal">
      <formula>"Media"</formula>
    </cfRule>
    <cfRule type="cellIs" dxfId="1243" priority="54" operator="equal">
      <formula>"Alta"</formula>
    </cfRule>
    <cfRule type="cellIs" dxfId="1242" priority="53" operator="equal">
      <formula>"Muy Alta"</formula>
    </cfRule>
    <cfRule type="cellIs" dxfId="1241" priority="56" operator="equal">
      <formula>"Baja"</formula>
    </cfRule>
  </conditionalFormatting>
  <conditionalFormatting sqref="O157">
    <cfRule type="cellIs" dxfId="1240" priority="26" operator="equal">
      <formula>"Media"</formula>
    </cfRule>
    <cfRule type="cellIs" dxfId="1239" priority="25" operator="equal">
      <formula>"Alta"</formula>
    </cfRule>
    <cfRule type="cellIs" dxfId="1238" priority="24" operator="equal">
      <formula>"Muy Alta"</formula>
    </cfRule>
    <cfRule type="cellIs" dxfId="1237" priority="27" operator="equal">
      <formula>"Baja"</formula>
    </cfRule>
    <cfRule type="cellIs" dxfId="1236" priority="28" operator="equal">
      <formula>"Muy Baja"</formula>
    </cfRule>
  </conditionalFormatting>
  <conditionalFormatting sqref="O7:T7">
    <cfRule type="cellIs" dxfId="1235" priority="600" operator="equal">
      <formula>0</formula>
    </cfRule>
  </conditionalFormatting>
  <conditionalFormatting sqref="Q13 Q16 Q19 Q22 Q25 Q28 Q31 Q34 Q37 Q40 Q43 Q46 Q49 Q52 Q55 Q58 Q61 Q64 Q67 Q70 Q73 Q76 Q79 Q82 Q85 Q88 Q91 Q94 Q97 Q160">
    <cfRule type="containsText" dxfId="1234" priority="5204" operator="containsText" text="❌">
      <formula>NOT(ISERROR(SEARCH("❌",Q13)))</formula>
    </cfRule>
  </conditionalFormatting>
  <conditionalFormatting sqref="Q13:Q162">
    <cfRule type="containsText" dxfId="1233" priority="596" operator="containsText" text="Seleccione el Tipo de Afectación">
      <formula>NOT(ISERROR(SEARCH("Seleccione el Tipo de Afectación",Q13)))</formula>
    </cfRule>
  </conditionalFormatting>
  <conditionalFormatting sqref="Q100">
    <cfRule type="containsText" dxfId="1232" priority="580" operator="containsText" text="❌">
      <formula>NOT(ISERROR(SEARCH("❌",Q100)))</formula>
    </cfRule>
  </conditionalFormatting>
  <conditionalFormatting sqref="Q103">
    <cfRule type="containsText" dxfId="1231" priority="551" operator="containsText" text="❌">
      <formula>NOT(ISERROR(SEARCH("❌",Q103)))</formula>
    </cfRule>
  </conditionalFormatting>
  <conditionalFormatting sqref="Q106">
    <cfRule type="containsText" dxfId="1230" priority="522" operator="containsText" text="❌">
      <formula>NOT(ISERROR(SEARCH("❌",Q106)))</formula>
    </cfRule>
  </conditionalFormatting>
  <conditionalFormatting sqref="Q109">
    <cfRule type="containsText" dxfId="1229" priority="493" operator="containsText" text="❌">
      <formula>NOT(ISERROR(SEARCH("❌",Q109)))</formula>
    </cfRule>
  </conditionalFormatting>
  <conditionalFormatting sqref="Q112">
    <cfRule type="containsText" dxfId="1228" priority="464" operator="containsText" text="❌">
      <formula>NOT(ISERROR(SEARCH("❌",Q112)))</formula>
    </cfRule>
  </conditionalFormatting>
  <conditionalFormatting sqref="Q115">
    <cfRule type="containsText" dxfId="1227" priority="435" operator="containsText" text="❌">
      <formula>NOT(ISERROR(SEARCH("❌",Q115)))</formula>
    </cfRule>
  </conditionalFormatting>
  <conditionalFormatting sqref="Q118">
    <cfRule type="containsText" dxfId="1226" priority="406" operator="containsText" text="❌">
      <formula>NOT(ISERROR(SEARCH("❌",Q118)))</formula>
    </cfRule>
  </conditionalFormatting>
  <conditionalFormatting sqref="Q121">
    <cfRule type="containsText" dxfId="1225" priority="377" operator="containsText" text="❌">
      <formula>NOT(ISERROR(SEARCH("❌",Q121)))</formula>
    </cfRule>
  </conditionalFormatting>
  <conditionalFormatting sqref="Q124">
    <cfRule type="containsText" dxfId="1224" priority="348" operator="containsText" text="❌">
      <formula>NOT(ISERROR(SEARCH("❌",Q124)))</formula>
    </cfRule>
  </conditionalFormatting>
  <conditionalFormatting sqref="Q127">
    <cfRule type="containsText" dxfId="1223" priority="319" operator="containsText" text="❌">
      <formula>NOT(ISERROR(SEARCH("❌",Q127)))</formula>
    </cfRule>
  </conditionalFormatting>
  <conditionalFormatting sqref="Q130">
    <cfRule type="containsText" dxfId="1222" priority="290" operator="containsText" text="❌">
      <formula>NOT(ISERROR(SEARCH("❌",Q130)))</formula>
    </cfRule>
  </conditionalFormatting>
  <conditionalFormatting sqref="Q133">
    <cfRule type="containsText" dxfId="1221" priority="261" operator="containsText" text="❌">
      <formula>NOT(ISERROR(SEARCH("❌",Q133)))</formula>
    </cfRule>
  </conditionalFormatting>
  <conditionalFormatting sqref="Q136">
    <cfRule type="containsText" dxfId="1220" priority="232" operator="containsText" text="❌">
      <formula>NOT(ISERROR(SEARCH("❌",Q136)))</formula>
    </cfRule>
  </conditionalFormatting>
  <conditionalFormatting sqref="Q139">
    <cfRule type="containsText" dxfId="1219" priority="203" operator="containsText" text="❌">
      <formula>NOT(ISERROR(SEARCH("❌",Q139)))</formula>
    </cfRule>
  </conditionalFormatting>
  <conditionalFormatting sqref="Q142">
    <cfRule type="containsText" dxfId="1218" priority="174" operator="containsText" text="❌">
      <formula>NOT(ISERROR(SEARCH("❌",Q142)))</formula>
    </cfRule>
  </conditionalFormatting>
  <conditionalFormatting sqref="Q145">
    <cfRule type="containsText" dxfId="1217" priority="145" operator="containsText" text="❌">
      <formula>NOT(ISERROR(SEARCH("❌",Q145)))</formula>
    </cfRule>
  </conditionalFormatting>
  <conditionalFormatting sqref="Q148">
    <cfRule type="containsText" dxfId="1216" priority="116" operator="containsText" text="❌">
      <formula>NOT(ISERROR(SEARCH("❌",Q148)))</formula>
    </cfRule>
  </conditionalFormatting>
  <conditionalFormatting sqref="Q151">
    <cfRule type="containsText" dxfId="1215" priority="87" operator="containsText" text="❌">
      <formula>NOT(ISERROR(SEARCH("❌",Q151)))</formula>
    </cfRule>
  </conditionalFormatting>
  <conditionalFormatting sqref="Q154">
    <cfRule type="containsText" dxfId="1214" priority="58" operator="containsText" text="❌">
      <formula>NOT(ISERROR(SEARCH("❌",Q154)))</formula>
    </cfRule>
  </conditionalFormatting>
  <conditionalFormatting sqref="Q157">
    <cfRule type="containsText" dxfId="1213" priority="29" operator="containsText" text="❌">
      <formula>NOT(ISERROR(SEARCH("❌",Q157)))</formula>
    </cfRule>
  </conditionalFormatting>
  <conditionalFormatting sqref="R13">
    <cfRule type="cellIs" dxfId="1212" priority="4102" operator="equal">
      <formula>"Leve"</formula>
    </cfRule>
    <cfRule type="cellIs" dxfId="1211" priority="4101" operator="equal">
      <formula>"Menor"</formula>
    </cfRule>
    <cfRule type="cellIs" dxfId="1210" priority="4100" operator="equal">
      <formula>"Moderado"</formula>
    </cfRule>
    <cfRule type="cellIs" dxfId="1209" priority="4099" operator="equal">
      <formula>"Mayor"</formula>
    </cfRule>
    <cfRule type="cellIs" dxfId="1208" priority="4098" operator="equal">
      <formula>"Catastrófico"</formula>
    </cfRule>
  </conditionalFormatting>
  <conditionalFormatting sqref="R16">
    <cfRule type="cellIs" dxfId="1207" priority="1460" operator="equal">
      <formula>"Leve"</formula>
    </cfRule>
    <cfRule type="cellIs" dxfId="1206" priority="1459" operator="equal">
      <formula>"Menor"</formula>
    </cfRule>
    <cfRule type="cellIs" dxfId="1205" priority="1458" operator="equal">
      <formula>"Moderado"</formula>
    </cfRule>
    <cfRule type="cellIs" dxfId="1204" priority="1457" operator="equal">
      <formula>"Mayor"</formula>
    </cfRule>
    <cfRule type="cellIs" dxfId="1203" priority="1456" operator="equal">
      <formula>"Catastrófico"</formula>
    </cfRule>
  </conditionalFormatting>
  <conditionalFormatting sqref="R19">
    <cfRule type="cellIs" dxfId="1202" priority="1427" operator="equal">
      <formula>"Catastrófico"</formula>
    </cfRule>
    <cfRule type="cellIs" dxfId="1201" priority="1428" operator="equal">
      <formula>"Mayor"</formula>
    </cfRule>
    <cfRule type="cellIs" dxfId="1200" priority="1429" operator="equal">
      <formula>"Moderado"</formula>
    </cfRule>
    <cfRule type="cellIs" dxfId="1199" priority="1430" operator="equal">
      <formula>"Menor"</formula>
    </cfRule>
    <cfRule type="cellIs" dxfId="1198" priority="1431" operator="equal">
      <formula>"Leve"</formula>
    </cfRule>
  </conditionalFormatting>
  <conditionalFormatting sqref="R22">
    <cfRule type="cellIs" dxfId="1197" priority="1401" operator="equal">
      <formula>"Menor"</formula>
    </cfRule>
    <cfRule type="cellIs" dxfId="1196" priority="1400" operator="equal">
      <formula>"Moderado"</formula>
    </cfRule>
    <cfRule type="cellIs" dxfId="1195" priority="1399" operator="equal">
      <formula>"Mayor"</formula>
    </cfRule>
    <cfRule type="cellIs" dxfId="1194" priority="1402" operator="equal">
      <formula>"Leve"</formula>
    </cfRule>
    <cfRule type="cellIs" dxfId="1193" priority="1398" operator="equal">
      <formula>"Catastrófico"</formula>
    </cfRule>
  </conditionalFormatting>
  <conditionalFormatting sqref="R25">
    <cfRule type="cellIs" dxfId="1192" priority="1369" operator="equal">
      <formula>"Catastrófico"</formula>
    </cfRule>
    <cfRule type="cellIs" dxfId="1191" priority="1370" operator="equal">
      <formula>"Mayor"</formula>
    </cfRule>
    <cfRule type="cellIs" dxfId="1190" priority="1373" operator="equal">
      <formula>"Leve"</formula>
    </cfRule>
    <cfRule type="cellIs" dxfId="1189" priority="1372" operator="equal">
      <formula>"Menor"</formula>
    </cfRule>
    <cfRule type="cellIs" dxfId="1188" priority="1371" operator="equal">
      <formula>"Moderado"</formula>
    </cfRule>
  </conditionalFormatting>
  <conditionalFormatting sqref="R28">
    <cfRule type="cellIs" dxfId="1187" priority="1342" operator="equal">
      <formula>"Moderado"</formula>
    </cfRule>
    <cfRule type="cellIs" dxfId="1186" priority="1343" operator="equal">
      <formula>"Menor"</formula>
    </cfRule>
    <cfRule type="cellIs" dxfId="1185" priority="1344" operator="equal">
      <formula>"Leve"</formula>
    </cfRule>
    <cfRule type="cellIs" dxfId="1184" priority="1340" operator="equal">
      <formula>"Catastrófico"</formula>
    </cfRule>
    <cfRule type="cellIs" dxfId="1183" priority="1341" operator="equal">
      <formula>"Mayor"</formula>
    </cfRule>
  </conditionalFormatting>
  <conditionalFormatting sqref="R31">
    <cfRule type="cellIs" dxfId="1182" priority="1314" operator="equal">
      <formula>"Menor"</formula>
    </cfRule>
    <cfRule type="cellIs" dxfId="1181" priority="1311" operator="equal">
      <formula>"Catastrófico"</formula>
    </cfRule>
    <cfRule type="cellIs" dxfId="1180" priority="1312" operator="equal">
      <formula>"Mayor"</formula>
    </cfRule>
    <cfRule type="cellIs" dxfId="1179" priority="1313" operator="equal">
      <formula>"Moderado"</formula>
    </cfRule>
    <cfRule type="cellIs" dxfId="1178" priority="1315" operator="equal">
      <formula>"Leve"</formula>
    </cfRule>
  </conditionalFormatting>
  <conditionalFormatting sqref="R34">
    <cfRule type="cellIs" dxfId="1177" priority="1282" operator="equal">
      <formula>"Catastrófico"</formula>
    </cfRule>
    <cfRule type="cellIs" dxfId="1176" priority="1286" operator="equal">
      <formula>"Leve"</formula>
    </cfRule>
    <cfRule type="cellIs" dxfId="1175" priority="1285" operator="equal">
      <formula>"Menor"</formula>
    </cfRule>
    <cfRule type="cellIs" dxfId="1174" priority="1284" operator="equal">
      <formula>"Moderado"</formula>
    </cfRule>
    <cfRule type="cellIs" dxfId="1173" priority="1283" operator="equal">
      <formula>"Mayor"</formula>
    </cfRule>
  </conditionalFormatting>
  <conditionalFormatting sqref="R37">
    <cfRule type="cellIs" dxfId="1172" priority="1253" operator="equal">
      <formula>"Catastrófico"</formula>
    </cfRule>
    <cfRule type="cellIs" dxfId="1171" priority="1254" operator="equal">
      <formula>"Mayor"</formula>
    </cfRule>
    <cfRule type="cellIs" dxfId="1170" priority="1257" operator="equal">
      <formula>"Leve"</formula>
    </cfRule>
    <cfRule type="cellIs" dxfId="1169" priority="1255" operator="equal">
      <formula>"Moderado"</formula>
    </cfRule>
    <cfRule type="cellIs" dxfId="1168" priority="1256" operator="equal">
      <formula>"Menor"</formula>
    </cfRule>
  </conditionalFormatting>
  <conditionalFormatting sqref="R40">
    <cfRule type="cellIs" dxfId="1167" priority="1224" operator="equal">
      <formula>"Catastrófico"</formula>
    </cfRule>
    <cfRule type="cellIs" dxfId="1166" priority="1226" operator="equal">
      <formula>"Moderado"</formula>
    </cfRule>
    <cfRule type="cellIs" dxfId="1165" priority="1227" operator="equal">
      <formula>"Menor"</formula>
    </cfRule>
    <cfRule type="cellIs" dxfId="1164" priority="1228" operator="equal">
      <formula>"Leve"</formula>
    </cfRule>
    <cfRule type="cellIs" dxfId="1163" priority="1225" operator="equal">
      <formula>"Mayor"</formula>
    </cfRule>
  </conditionalFormatting>
  <conditionalFormatting sqref="R43">
    <cfRule type="cellIs" dxfId="1162" priority="1196" operator="equal">
      <formula>"Mayor"</formula>
    </cfRule>
    <cfRule type="cellIs" dxfId="1161" priority="1195" operator="equal">
      <formula>"Catastrófico"</formula>
    </cfRule>
    <cfRule type="cellIs" dxfId="1160" priority="1199" operator="equal">
      <formula>"Leve"</formula>
    </cfRule>
    <cfRule type="cellIs" dxfId="1159" priority="1198" operator="equal">
      <formula>"Menor"</formula>
    </cfRule>
    <cfRule type="cellIs" dxfId="1158" priority="1197" operator="equal">
      <formula>"Moderado"</formula>
    </cfRule>
  </conditionalFormatting>
  <conditionalFormatting sqref="R46">
    <cfRule type="cellIs" dxfId="1157" priority="1169" operator="equal">
      <formula>"Menor"</formula>
    </cfRule>
    <cfRule type="cellIs" dxfId="1156" priority="1166" operator="equal">
      <formula>"Catastrófico"</formula>
    </cfRule>
    <cfRule type="cellIs" dxfId="1155" priority="1170" operator="equal">
      <formula>"Leve"</formula>
    </cfRule>
    <cfRule type="cellIs" dxfId="1154" priority="1167" operator="equal">
      <formula>"Mayor"</formula>
    </cfRule>
    <cfRule type="cellIs" dxfId="1153" priority="1168" operator="equal">
      <formula>"Moderado"</formula>
    </cfRule>
  </conditionalFormatting>
  <conditionalFormatting sqref="R49">
    <cfRule type="cellIs" dxfId="1152" priority="1141" operator="equal">
      <formula>"Leve"</formula>
    </cfRule>
    <cfRule type="cellIs" dxfId="1151" priority="1140" operator="equal">
      <formula>"Menor"</formula>
    </cfRule>
    <cfRule type="cellIs" dxfId="1150" priority="1139" operator="equal">
      <formula>"Moderado"</formula>
    </cfRule>
    <cfRule type="cellIs" dxfId="1149" priority="1138" operator="equal">
      <formula>"Mayor"</formula>
    </cfRule>
    <cfRule type="cellIs" dxfId="1148" priority="1137" operator="equal">
      <formula>"Catastrófico"</formula>
    </cfRule>
  </conditionalFormatting>
  <conditionalFormatting sqref="R52">
    <cfRule type="cellIs" dxfId="1147" priority="1112" operator="equal">
      <formula>"Leve"</formula>
    </cfRule>
    <cfRule type="cellIs" dxfId="1146" priority="1111" operator="equal">
      <formula>"Menor"</formula>
    </cfRule>
    <cfRule type="cellIs" dxfId="1145" priority="1110" operator="equal">
      <formula>"Moderado"</formula>
    </cfRule>
    <cfRule type="cellIs" dxfId="1144" priority="1108" operator="equal">
      <formula>"Catastrófico"</formula>
    </cfRule>
    <cfRule type="cellIs" dxfId="1143" priority="1109" operator="equal">
      <formula>"Mayor"</formula>
    </cfRule>
  </conditionalFormatting>
  <conditionalFormatting sqref="R55">
    <cfRule type="cellIs" dxfId="1142" priority="1083" operator="equal">
      <formula>"Leve"</formula>
    </cfRule>
    <cfRule type="cellIs" dxfId="1141" priority="1081" operator="equal">
      <formula>"Moderado"</formula>
    </cfRule>
    <cfRule type="cellIs" dxfId="1140" priority="1080" operator="equal">
      <formula>"Mayor"</formula>
    </cfRule>
    <cfRule type="cellIs" dxfId="1139" priority="1079" operator="equal">
      <formula>"Catastrófico"</formula>
    </cfRule>
    <cfRule type="cellIs" dxfId="1138" priority="1082" operator="equal">
      <formula>"Menor"</formula>
    </cfRule>
  </conditionalFormatting>
  <conditionalFormatting sqref="R58">
    <cfRule type="cellIs" dxfId="1137" priority="1053" operator="equal">
      <formula>"Menor"</formula>
    </cfRule>
    <cfRule type="cellIs" dxfId="1136" priority="1054" operator="equal">
      <formula>"Leve"</formula>
    </cfRule>
    <cfRule type="cellIs" dxfId="1135" priority="1052" operator="equal">
      <formula>"Moderado"</formula>
    </cfRule>
    <cfRule type="cellIs" dxfId="1134" priority="1051" operator="equal">
      <formula>"Mayor"</formula>
    </cfRule>
    <cfRule type="cellIs" dxfId="1133" priority="1050" operator="equal">
      <formula>"Catastrófico"</formula>
    </cfRule>
  </conditionalFormatting>
  <conditionalFormatting sqref="R61">
    <cfRule type="cellIs" dxfId="1132" priority="1021" operator="equal">
      <formula>"Catastrófico"</formula>
    </cfRule>
    <cfRule type="cellIs" dxfId="1131" priority="1025" operator="equal">
      <formula>"Leve"</formula>
    </cfRule>
    <cfRule type="cellIs" dxfId="1130" priority="1024" operator="equal">
      <formula>"Menor"</formula>
    </cfRule>
    <cfRule type="cellIs" dxfId="1129" priority="1023" operator="equal">
      <formula>"Moderado"</formula>
    </cfRule>
    <cfRule type="cellIs" dxfId="1128" priority="1022" operator="equal">
      <formula>"Mayor"</formula>
    </cfRule>
  </conditionalFormatting>
  <conditionalFormatting sqref="R64">
    <cfRule type="cellIs" dxfId="1127" priority="994" operator="equal">
      <formula>"Moderado"</formula>
    </cfRule>
    <cfRule type="cellIs" dxfId="1126" priority="992" operator="equal">
      <formula>"Catastrófico"</formula>
    </cfRule>
    <cfRule type="cellIs" dxfId="1125" priority="993" operator="equal">
      <formula>"Mayor"</formula>
    </cfRule>
    <cfRule type="cellIs" dxfId="1124" priority="995" operator="equal">
      <formula>"Menor"</formula>
    </cfRule>
    <cfRule type="cellIs" dxfId="1123" priority="996" operator="equal">
      <formula>"Leve"</formula>
    </cfRule>
  </conditionalFormatting>
  <conditionalFormatting sqref="R67">
    <cfRule type="cellIs" dxfId="1122" priority="965" operator="equal">
      <formula>"Moderado"</formula>
    </cfRule>
    <cfRule type="cellIs" dxfId="1121" priority="964" operator="equal">
      <formula>"Mayor"</formula>
    </cfRule>
    <cfRule type="cellIs" dxfId="1120" priority="963" operator="equal">
      <formula>"Catastrófico"</formula>
    </cfRule>
    <cfRule type="cellIs" dxfId="1119" priority="967" operator="equal">
      <formula>"Leve"</formula>
    </cfRule>
    <cfRule type="cellIs" dxfId="1118" priority="966" operator="equal">
      <formula>"Menor"</formula>
    </cfRule>
  </conditionalFormatting>
  <conditionalFormatting sqref="R70">
    <cfRule type="cellIs" dxfId="1117" priority="934" operator="equal">
      <formula>"Catastrófico"</formula>
    </cfRule>
    <cfRule type="cellIs" dxfId="1116" priority="938" operator="equal">
      <formula>"Leve"</formula>
    </cfRule>
    <cfRule type="cellIs" dxfId="1115" priority="935" operator="equal">
      <formula>"Mayor"</formula>
    </cfRule>
    <cfRule type="cellIs" dxfId="1114" priority="936" operator="equal">
      <formula>"Moderado"</formula>
    </cfRule>
    <cfRule type="cellIs" dxfId="1113" priority="937" operator="equal">
      <formula>"Menor"</formula>
    </cfRule>
  </conditionalFormatting>
  <conditionalFormatting sqref="R73">
    <cfRule type="cellIs" dxfId="1112" priority="900" operator="equal">
      <formula>"Catastrófico"</formula>
    </cfRule>
    <cfRule type="cellIs" dxfId="1111" priority="901" operator="equal">
      <formula>"Mayor"</formula>
    </cfRule>
    <cfRule type="cellIs" dxfId="1110" priority="902" operator="equal">
      <formula>"Moderado"</formula>
    </cfRule>
    <cfRule type="cellIs" dxfId="1109" priority="903" operator="equal">
      <formula>"Menor"</formula>
    </cfRule>
    <cfRule type="cellIs" dxfId="1108" priority="904" operator="equal">
      <formula>"Leve"</formula>
    </cfRule>
  </conditionalFormatting>
  <conditionalFormatting sqref="R76">
    <cfRule type="cellIs" dxfId="1107" priority="868" operator="equal">
      <formula>"Moderado"</formula>
    </cfRule>
    <cfRule type="cellIs" dxfId="1106" priority="870" operator="equal">
      <formula>"Leve"</formula>
    </cfRule>
    <cfRule type="cellIs" dxfId="1105" priority="867" operator="equal">
      <formula>"Mayor"</formula>
    </cfRule>
    <cfRule type="cellIs" dxfId="1104" priority="866" operator="equal">
      <formula>"Catastrófico"</formula>
    </cfRule>
    <cfRule type="cellIs" dxfId="1103" priority="869" operator="equal">
      <formula>"Menor"</formula>
    </cfRule>
  </conditionalFormatting>
  <conditionalFormatting sqref="R79">
    <cfRule type="cellIs" dxfId="1102" priority="835" operator="equal">
      <formula>"Menor"</formula>
    </cfRule>
    <cfRule type="cellIs" dxfId="1101" priority="834" operator="equal">
      <formula>"Moderado"</formula>
    </cfRule>
    <cfRule type="cellIs" dxfId="1100" priority="833" operator="equal">
      <formula>"Mayor"</formula>
    </cfRule>
    <cfRule type="cellIs" dxfId="1099" priority="836" operator="equal">
      <formula>"Leve"</formula>
    </cfRule>
    <cfRule type="cellIs" dxfId="1098" priority="832" operator="equal">
      <formula>"Catastrófico"</formula>
    </cfRule>
  </conditionalFormatting>
  <conditionalFormatting sqref="R82">
    <cfRule type="cellIs" dxfId="1097" priority="801" operator="equal">
      <formula>"Menor"</formula>
    </cfRule>
    <cfRule type="cellIs" dxfId="1096" priority="802" operator="equal">
      <formula>"Leve"</formula>
    </cfRule>
    <cfRule type="cellIs" dxfId="1095" priority="800" operator="equal">
      <formula>"Moderado"</formula>
    </cfRule>
    <cfRule type="cellIs" dxfId="1094" priority="799" operator="equal">
      <formula>"Mayor"</formula>
    </cfRule>
    <cfRule type="cellIs" dxfId="1093" priority="798" operator="equal">
      <formula>"Catastrófico"</formula>
    </cfRule>
  </conditionalFormatting>
  <conditionalFormatting sqref="R85">
    <cfRule type="cellIs" dxfId="1092" priority="764" operator="equal">
      <formula>"Catastrófico"</formula>
    </cfRule>
    <cfRule type="cellIs" dxfId="1091" priority="765" operator="equal">
      <formula>"Mayor"</formula>
    </cfRule>
    <cfRule type="cellIs" dxfId="1090" priority="766" operator="equal">
      <formula>"Moderado"</formula>
    </cfRule>
    <cfRule type="cellIs" dxfId="1089" priority="767" operator="equal">
      <formula>"Menor"</formula>
    </cfRule>
    <cfRule type="cellIs" dxfId="1088" priority="768" operator="equal">
      <formula>"Leve"</formula>
    </cfRule>
  </conditionalFormatting>
  <conditionalFormatting sqref="R88">
    <cfRule type="cellIs" dxfId="1087" priority="734" operator="equal">
      <formula>"Leve"</formula>
    </cfRule>
    <cfRule type="cellIs" dxfId="1086" priority="733" operator="equal">
      <formula>"Menor"</formula>
    </cfRule>
    <cfRule type="cellIs" dxfId="1085" priority="732" operator="equal">
      <formula>"Moderado"</formula>
    </cfRule>
    <cfRule type="cellIs" dxfId="1084" priority="731" operator="equal">
      <formula>"Mayor"</formula>
    </cfRule>
    <cfRule type="cellIs" dxfId="1083" priority="730" operator="equal">
      <formula>"Catastrófico"</formula>
    </cfRule>
  </conditionalFormatting>
  <conditionalFormatting sqref="R91">
    <cfRule type="cellIs" dxfId="1082" priority="698" operator="equal">
      <formula>"Moderado"</formula>
    </cfRule>
    <cfRule type="cellIs" dxfId="1081" priority="700" operator="equal">
      <formula>"Leve"</formula>
    </cfRule>
    <cfRule type="cellIs" dxfId="1080" priority="697" operator="equal">
      <formula>"Mayor"</formula>
    </cfRule>
    <cfRule type="cellIs" dxfId="1079" priority="699" operator="equal">
      <formula>"Menor"</formula>
    </cfRule>
    <cfRule type="cellIs" dxfId="1078" priority="696" operator="equal">
      <formula>"Catastrófico"</formula>
    </cfRule>
  </conditionalFormatting>
  <conditionalFormatting sqref="R94">
    <cfRule type="cellIs" dxfId="1077" priority="666" operator="equal">
      <formula>"Leve"</formula>
    </cfRule>
    <cfRule type="cellIs" dxfId="1076" priority="663" operator="equal">
      <formula>"Mayor"</formula>
    </cfRule>
    <cfRule type="cellIs" dxfId="1075" priority="662" operator="equal">
      <formula>"Catastrófico"</formula>
    </cfRule>
    <cfRule type="cellIs" dxfId="1074" priority="665" operator="equal">
      <formula>"Menor"</formula>
    </cfRule>
    <cfRule type="cellIs" dxfId="1073" priority="664" operator="equal">
      <formula>"Moderado"</formula>
    </cfRule>
  </conditionalFormatting>
  <conditionalFormatting sqref="R97">
    <cfRule type="cellIs" dxfId="1072" priority="635" operator="equal">
      <formula>"Moderado"</formula>
    </cfRule>
    <cfRule type="cellIs" dxfId="1071" priority="637" operator="equal">
      <formula>"Leve"</formula>
    </cfRule>
    <cfRule type="cellIs" dxfId="1070" priority="636" operator="equal">
      <formula>"Menor"</formula>
    </cfRule>
    <cfRule type="cellIs" dxfId="1069" priority="633" operator="equal">
      <formula>"Catastrófico"</formula>
    </cfRule>
    <cfRule type="cellIs" dxfId="1068" priority="634" operator="equal">
      <formula>"Mayor"</formula>
    </cfRule>
  </conditionalFormatting>
  <conditionalFormatting sqref="R100">
    <cfRule type="cellIs" dxfId="1067" priority="556" operator="equal">
      <formula>"Leve"</formula>
    </cfRule>
    <cfRule type="cellIs" dxfId="1066" priority="552" operator="equal">
      <formula>"Catastrófico"</formula>
    </cfRule>
    <cfRule type="cellIs" dxfId="1065" priority="553" operator="equal">
      <formula>"Mayor"</formula>
    </cfRule>
    <cfRule type="cellIs" dxfId="1064" priority="554" operator="equal">
      <formula>"Moderado"</formula>
    </cfRule>
    <cfRule type="cellIs" dxfId="1063" priority="555" operator="equal">
      <formula>"Menor"</formula>
    </cfRule>
  </conditionalFormatting>
  <conditionalFormatting sqref="R103">
    <cfRule type="cellIs" dxfId="1062" priority="523" operator="equal">
      <formula>"Catastrófico"</formula>
    </cfRule>
    <cfRule type="cellIs" dxfId="1061" priority="524" operator="equal">
      <formula>"Mayor"</formula>
    </cfRule>
    <cfRule type="cellIs" dxfId="1060" priority="525" operator="equal">
      <formula>"Moderado"</formula>
    </cfRule>
    <cfRule type="cellIs" dxfId="1059" priority="526" operator="equal">
      <formula>"Menor"</formula>
    </cfRule>
    <cfRule type="cellIs" dxfId="1058" priority="527" operator="equal">
      <formula>"Leve"</formula>
    </cfRule>
  </conditionalFormatting>
  <conditionalFormatting sqref="R106">
    <cfRule type="cellIs" dxfId="1057" priority="494" operator="equal">
      <formula>"Catastrófico"</formula>
    </cfRule>
    <cfRule type="cellIs" dxfId="1056" priority="498" operator="equal">
      <formula>"Leve"</formula>
    </cfRule>
    <cfRule type="cellIs" dxfId="1055" priority="495" operator="equal">
      <formula>"Mayor"</formula>
    </cfRule>
    <cfRule type="cellIs" dxfId="1054" priority="496" operator="equal">
      <formula>"Moderado"</formula>
    </cfRule>
    <cfRule type="cellIs" dxfId="1053" priority="497" operator="equal">
      <formula>"Menor"</formula>
    </cfRule>
  </conditionalFormatting>
  <conditionalFormatting sqref="R109">
    <cfRule type="cellIs" dxfId="1052" priority="468" operator="equal">
      <formula>"Menor"</formula>
    </cfRule>
    <cfRule type="cellIs" dxfId="1051" priority="467" operator="equal">
      <formula>"Moderado"</formula>
    </cfRule>
    <cfRule type="cellIs" dxfId="1050" priority="466" operator="equal">
      <formula>"Mayor"</formula>
    </cfRule>
    <cfRule type="cellIs" dxfId="1049" priority="465" operator="equal">
      <formula>"Catastrófico"</formula>
    </cfRule>
    <cfRule type="cellIs" dxfId="1048" priority="469" operator="equal">
      <formula>"Leve"</formula>
    </cfRule>
  </conditionalFormatting>
  <conditionalFormatting sqref="R112">
    <cfRule type="cellIs" dxfId="1047" priority="437" operator="equal">
      <formula>"Mayor"</formula>
    </cfRule>
    <cfRule type="cellIs" dxfId="1046" priority="439" operator="equal">
      <formula>"Menor"</formula>
    </cfRule>
    <cfRule type="cellIs" dxfId="1045" priority="438" operator="equal">
      <formula>"Moderado"</formula>
    </cfRule>
    <cfRule type="cellIs" dxfId="1044" priority="440" operator="equal">
      <formula>"Leve"</formula>
    </cfRule>
    <cfRule type="cellIs" dxfId="1043" priority="436" operator="equal">
      <formula>"Catastrófico"</formula>
    </cfRule>
  </conditionalFormatting>
  <conditionalFormatting sqref="R115">
    <cfRule type="cellIs" dxfId="1042" priority="410" operator="equal">
      <formula>"Menor"</formula>
    </cfRule>
    <cfRule type="cellIs" dxfId="1041" priority="407" operator="equal">
      <formula>"Catastrófico"</formula>
    </cfRule>
    <cfRule type="cellIs" dxfId="1040" priority="409" operator="equal">
      <formula>"Moderado"</formula>
    </cfRule>
    <cfRule type="cellIs" dxfId="1039" priority="408" operator="equal">
      <formula>"Mayor"</formula>
    </cfRule>
    <cfRule type="cellIs" dxfId="1038" priority="411" operator="equal">
      <formula>"Leve"</formula>
    </cfRule>
  </conditionalFormatting>
  <conditionalFormatting sqref="R118">
    <cfRule type="cellIs" dxfId="1037" priority="379" operator="equal">
      <formula>"Mayor"</formula>
    </cfRule>
    <cfRule type="cellIs" dxfId="1036" priority="378" operator="equal">
      <formula>"Catastrófico"</formula>
    </cfRule>
    <cfRule type="cellIs" dxfId="1035" priority="380" operator="equal">
      <formula>"Moderado"</formula>
    </cfRule>
    <cfRule type="cellIs" dxfId="1034" priority="382" operator="equal">
      <formula>"Leve"</formula>
    </cfRule>
    <cfRule type="cellIs" dxfId="1033" priority="381" operator="equal">
      <formula>"Menor"</formula>
    </cfRule>
  </conditionalFormatting>
  <conditionalFormatting sqref="R121">
    <cfRule type="cellIs" dxfId="1032" priority="352" operator="equal">
      <formula>"Menor"</formula>
    </cfRule>
    <cfRule type="cellIs" dxfId="1031" priority="349" operator="equal">
      <formula>"Catastrófico"</formula>
    </cfRule>
    <cfRule type="cellIs" dxfId="1030" priority="350" operator="equal">
      <formula>"Mayor"</formula>
    </cfRule>
    <cfRule type="cellIs" dxfId="1029" priority="351" operator="equal">
      <formula>"Moderado"</formula>
    </cfRule>
    <cfRule type="cellIs" dxfId="1028" priority="353" operator="equal">
      <formula>"Leve"</formula>
    </cfRule>
  </conditionalFormatting>
  <conditionalFormatting sqref="R124">
    <cfRule type="cellIs" dxfId="1027" priority="322" operator="equal">
      <formula>"Moderado"</formula>
    </cfRule>
    <cfRule type="cellIs" dxfId="1026" priority="323" operator="equal">
      <formula>"Menor"</formula>
    </cfRule>
    <cfRule type="cellIs" dxfId="1025" priority="324" operator="equal">
      <formula>"Leve"</formula>
    </cfRule>
    <cfRule type="cellIs" dxfId="1024" priority="320" operator="equal">
      <formula>"Catastrófico"</formula>
    </cfRule>
    <cfRule type="cellIs" dxfId="1023" priority="321" operator="equal">
      <formula>"Mayor"</formula>
    </cfRule>
  </conditionalFormatting>
  <conditionalFormatting sqref="R127">
    <cfRule type="cellIs" dxfId="1022" priority="292" operator="equal">
      <formula>"Mayor"</formula>
    </cfRule>
    <cfRule type="cellIs" dxfId="1021" priority="294" operator="equal">
      <formula>"Menor"</formula>
    </cfRule>
    <cfRule type="cellIs" dxfId="1020" priority="295" operator="equal">
      <formula>"Leve"</formula>
    </cfRule>
    <cfRule type="cellIs" dxfId="1019" priority="293" operator="equal">
      <formula>"Moderado"</formula>
    </cfRule>
    <cfRule type="cellIs" dxfId="1018" priority="291" operator="equal">
      <formula>"Catastrófico"</formula>
    </cfRule>
  </conditionalFormatting>
  <conditionalFormatting sqref="R130">
    <cfRule type="cellIs" dxfId="1017" priority="264" operator="equal">
      <formula>"Moderado"</formula>
    </cfRule>
    <cfRule type="cellIs" dxfId="1016" priority="265" operator="equal">
      <formula>"Menor"</formula>
    </cfRule>
    <cfRule type="cellIs" dxfId="1015" priority="266" operator="equal">
      <formula>"Leve"</formula>
    </cfRule>
    <cfRule type="cellIs" dxfId="1014" priority="262" operator="equal">
      <formula>"Catastrófico"</formula>
    </cfRule>
    <cfRule type="cellIs" dxfId="1013" priority="263" operator="equal">
      <formula>"Mayor"</formula>
    </cfRule>
  </conditionalFormatting>
  <conditionalFormatting sqref="R133">
    <cfRule type="cellIs" dxfId="1012" priority="237" operator="equal">
      <formula>"Leve"</formula>
    </cfRule>
    <cfRule type="cellIs" dxfId="1011" priority="236" operator="equal">
      <formula>"Menor"</formula>
    </cfRule>
    <cfRule type="cellIs" dxfId="1010" priority="235" operator="equal">
      <formula>"Moderado"</formula>
    </cfRule>
    <cfRule type="cellIs" dxfId="1009" priority="234" operator="equal">
      <formula>"Mayor"</formula>
    </cfRule>
    <cfRule type="cellIs" dxfId="1008" priority="233" operator="equal">
      <formula>"Catastrófico"</formula>
    </cfRule>
  </conditionalFormatting>
  <conditionalFormatting sqref="R136">
    <cfRule type="cellIs" dxfId="1007" priority="207" operator="equal">
      <formula>"Menor"</formula>
    </cfRule>
    <cfRule type="cellIs" dxfId="1006" priority="205" operator="equal">
      <formula>"Mayor"</formula>
    </cfRule>
    <cfRule type="cellIs" dxfId="1005" priority="204" operator="equal">
      <formula>"Catastrófico"</formula>
    </cfRule>
    <cfRule type="cellIs" dxfId="1004" priority="208" operator="equal">
      <formula>"Leve"</formula>
    </cfRule>
    <cfRule type="cellIs" dxfId="1003" priority="206" operator="equal">
      <formula>"Moderado"</formula>
    </cfRule>
  </conditionalFormatting>
  <conditionalFormatting sqref="R139">
    <cfRule type="cellIs" dxfId="1002" priority="178" operator="equal">
      <formula>"Menor"</formula>
    </cfRule>
    <cfRule type="cellIs" dxfId="1001" priority="179" operator="equal">
      <formula>"Leve"</formula>
    </cfRule>
    <cfRule type="cellIs" dxfId="1000" priority="175" operator="equal">
      <formula>"Catastrófico"</formula>
    </cfRule>
    <cfRule type="cellIs" dxfId="999" priority="176" operator="equal">
      <formula>"Mayor"</formula>
    </cfRule>
    <cfRule type="cellIs" dxfId="998" priority="177" operator="equal">
      <formula>"Moderado"</formula>
    </cfRule>
  </conditionalFormatting>
  <conditionalFormatting sqref="R142">
    <cfRule type="cellIs" dxfId="997" priority="148" operator="equal">
      <formula>"Moderado"</formula>
    </cfRule>
    <cfRule type="cellIs" dxfId="996" priority="146" operator="equal">
      <formula>"Catastrófico"</formula>
    </cfRule>
    <cfRule type="cellIs" dxfId="995" priority="147" operator="equal">
      <formula>"Mayor"</formula>
    </cfRule>
    <cfRule type="cellIs" dxfId="994" priority="150" operator="equal">
      <formula>"Leve"</formula>
    </cfRule>
    <cfRule type="cellIs" dxfId="993" priority="149" operator="equal">
      <formula>"Menor"</formula>
    </cfRule>
  </conditionalFormatting>
  <conditionalFormatting sqref="R145">
    <cfRule type="cellIs" dxfId="992" priority="120" operator="equal">
      <formula>"Menor"</formula>
    </cfRule>
    <cfRule type="cellIs" dxfId="991" priority="121" operator="equal">
      <formula>"Leve"</formula>
    </cfRule>
    <cfRule type="cellIs" dxfId="990" priority="118" operator="equal">
      <formula>"Mayor"</formula>
    </cfRule>
    <cfRule type="cellIs" dxfId="989" priority="117" operator="equal">
      <formula>"Catastrófico"</formula>
    </cfRule>
    <cfRule type="cellIs" dxfId="988" priority="119" operator="equal">
      <formula>"Moderado"</formula>
    </cfRule>
  </conditionalFormatting>
  <conditionalFormatting sqref="R148">
    <cfRule type="cellIs" dxfId="987" priority="88" operator="equal">
      <formula>"Catastrófico"</formula>
    </cfRule>
    <cfRule type="cellIs" dxfId="986" priority="89" operator="equal">
      <formula>"Mayor"</formula>
    </cfRule>
    <cfRule type="cellIs" dxfId="985" priority="90" operator="equal">
      <formula>"Moderado"</formula>
    </cfRule>
    <cfRule type="cellIs" dxfId="984" priority="91" operator="equal">
      <formula>"Menor"</formula>
    </cfRule>
    <cfRule type="cellIs" dxfId="983" priority="92" operator="equal">
      <formula>"Leve"</formula>
    </cfRule>
  </conditionalFormatting>
  <conditionalFormatting sqref="R151">
    <cfRule type="cellIs" dxfId="982" priority="59" operator="equal">
      <formula>"Catastrófico"</formula>
    </cfRule>
    <cfRule type="cellIs" dxfId="981" priority="60" operator="equal">
      <formula>"Mayor"</formula>
    </cfRule>
    <cfRule type="cellIs" dxfId="980" priority="61" operator="equal">
      <formula>"Moderado"</formula>
    </cfRule>
    <cfRule type="cellIs" dxfId="979" priority="62" operator="equal">
      <formula>"Menor"</formula>
    </cfRule>
    <cfRule type="cellIs" dxfId="978" priority="63" operator="equal">
      <formula>"Leve"</formula>
    </cfRule>
  </conditionalFormatting>
  <conditionalFormatting sqref="R154">
    <cfRule type="cellIs" dxfId="977" priority="30" operator="equal">
      <formula>"Catastrófico"</formula>
    </cfRule>
    <cfRule type="cellIs" dxfId="976" priority="31" operator="equal">
      <formula>"Mayor"</formula>
    </cfRule>
    <cfRule type="cellIs" dxfId="975" priority="32" operator="equal">
      <formula>"Moderado"</formula>
    </cfRule>
    <cfRule type="cellIs" dxfId="974" priority="33" operator="equal">
      <formula>"Menor"</formula>
    </cfRule>
    <cfRule type="cellIs" dxfId="973" priority="34" operator="equal">
      <formula>"Leve"</formula>
    </cfRule>
  </conditionalFormatting>
  <conditionalFormatting sqref="R157">
    <cfRule type="cellIs" dxfId="972" priority="2" operator="equal">
      <formula>"Mayor"</formula>
    </cfRule>
    <cfRule type="cellIs" dxfId="971" priority="3" operator="equal">
      <formula>"Moderado"</formula>
    </cfRule>
    <cfRule type="cellIs" dxfId="970" priority="4" operator="equal">
      <formula>"Menor"</formula>
    </cfRule>
    <cfRule type="cellIs" dxfId="969" priority="5" operator="equal">
      <formula>"Leve"</formula>
    </cfRule>
    <cfRule type="cellIs" dxfId="968" priority="1" operator="equal">
      <formula>"Catastrófico"</formula>
    </cfRule>
  </conditionalFormatting>
  <conditionalFormatting sqref="R160">
    <cfRule type="cellIs" dxfId="967" priority="606" operator="equal">
      <formula>"Menor"</formula>
    </cfRule>
    <cfRule type="cellIs" dxfId="966" priority="607" operator="equal">
      <formula>"Leve"</formula>
    </cfRule>
    <cfRule type="cellIs" dxfId="965" priority="605" operator="equal">
      <formula>"Moderado"</formula>
    </cfRule>
    <cfRule type="cellIs" dxfId="964" priority="604" operator="equal">
      <formula>"Mayor"</formula>
    </cfRule>
    <cfRule type="cellIs" dxfId="963" priority="603" operator="equal">
      <formula>"Catastrófico"</formula>
    </cfRule>
  </conditionalFormatting>
  <conditionalFormatting sqref="T13">
    <cfRule type="cellIs" dxfId="962" priority="5424" operator="equal">
      <formula>"Bajo"</formula>
    </cfRule>
    <cfRule type="cellIs" dxfId="961" priority="5422" operator="equal">
      <formula>"Alto"</formula>
    </cfRule>
    <cfRule type="cellIs" dxfId="960" priority="5421" operator="equal">
      <formula>"Extremo"</formula>
    </cfRule>
    <cfRule type="cellIs" dxfId="959" priority="5423" operator="equal">
      <formula>"Moderado"</formula>
    </cfRule>
  </conditionalFormatting>
  <conditionalFormatting sqref="T16">
    <cfRule type="cellIs" dxfId="958" priority="1481" operator="equal">
      <formula>"Extremo"</formula>
    </cfRule>
    <cfRule type="cellIs" dxfId="957" priority="1484" operator="equal">
      <formula>"Bajo"</formula>
    </cfRule>
    <cfRule type="cellIs" dxfId="956" priority="1483" operator="equal">
      <formula>"Moderado"</formula>
    </cfRule>
    <cfRule type="cellIs" dxfId="955" priority="1482" operator="equal">
      <formula>"Alto"</formula>
    </cfRule>
  </conditionalFormatting>
  <conditionalFormatting sqref="T19">
    <cfRule type="cellIs" dxfId="954" priority="1453" operator="equal">
      <formula>"Alto"</formula>
    </cfRule>
    <cfRule type="cellIs" dxfId="953" priority="1452" operator="equal">
      <formula>"Extremo"</formula>
    </cfRule>
    <cfRule type="cellIs" dxfId="952" priority="1454" operator="equal">
      <formula>"Moderado"</formula>
    </cfRule>
    <cfRule type="cellIs" dxfId="951" priority="1455" operator="equal">
      <formula>"Bajo"</formula>
    </cfRule>
  </conditionalFormatting>
  <conditionalFormatting sqref="T22">
    <cfRule type="cellIs" dxfId="950" priority="1424" operator="equal">
      <formula>"Alto"</formula>
    </cfRule>
    <cfRule type="cellIs" dxfId="949" priority="1423" operator="equal">
      <formula>"Extremo"</formula>
    </cfRule>
    <cfRule type="cellIs" dxfId="948" priority="1426" operator="equal">
      <formula>"Bajo"</formula>
    </cfRule>
    <cfRule type="cellIs" dxfId="947" priority="1425" operator="equal">
      <formula>"Moderado"</formula>
    </cfRule>
  </conditionalFormatting>
  <conditionalFormatting sqref="T25">
    <cfRule type="cellIs" dxfId="946" priority="1394" operator="equal">
      <formula>"Extremo"</formula>
    </cfRule>
    <cfRule type="cellIs" dxfId="945" priority="1397" operator="equal">
      <formula>"Bajo"</formula>
    </cfRule>
    <cfRule type="cellIs" dxfId="944" priority="1395" operator="equal">
      <formula>"Alto"</formula>
    </cfRule>
    <cfRule type="cellIs" dxfId="943" priority="1396" operator="equal">
      <formula>"Moderado"</formula>
    </cfRule>
  </conditionalFormatting>
  <conditionalFormatting sqref="T28">
    <cfRule type="cellIs" dxfId="942" priority="1367" operator="equal">
      <formula>"Moderado"</formula>
    </cfRule>
    <cfRule type="cellIs" dxfId="941" priority="1368" operator="equal">
      <formula>"Bajo"</formula>
    </cfRule>
    <cfRule type="cellIs" dxfId="940" priority="1365" operator="equal">
      <formula>"Extremo"</formula>
    </cfRule>
    <cfRule type="cellIs" dxfId="939" priority="1366" operator="equal">
      <formula>"Alto"</formula>
    </cfRule>
  </conditionalFormatting>
  <conditionalFormatting sqref="T31">
    <cfRule type="cellIs" dxfId="938" priority="1336" operator="equal">
      <formula>"Extremo"</formula>
    </cfRule>
    <cfRule type="cellIs" dxfId="937" priority="1337" operator="equal">
      <formula>"Alto"</formula>
    </cfRule>
    <cfRule type="cellIs" dxfId="936" priority="1338" operator="equal">
      <formula>"Moderado"</formula>
    </cfRule>
    <cfRule type="cellIs" dxfId="935" priority="1339" operator="equal">
      <formula>"Bajo"</formula>
    </cfRule>
  </conditionalFormatting>
  <conditionalFormatting sqref="T34">
    <cfRule type="cellIs" dxfId="934" priority="1310" operator="equal">
      <formula>"Bajo"</formula>
    </cfRule>
    <cfRule type="cellIs" dxfId="933" priority="1309" operator="equal">
      <formula>"Moderado"</formula>
    </cfRule>
    <cfRule type="cellIs" dxfId="932" priority="1307" operator="equal">
      <formula>"Extremo"</formula>
    </cfRule>
    <cfRule type="cellIs" dxfId="931" priority="1308" operator="equal">
      <formula>"Alto"</formula>
    </cfRule>
  </conditionalFormatting>
  <conditionalFormatting sqref="T37">
    <cfRule type="cellIs" dxfId="930" priority="1281" operator="equal">
      <formula>"Bajo"</formula>
    </cfRule>
    <cfRule type="cellIs" dxfId="929" priority="1280" operator="equal">
      <formula>"Moderado"</formula>
    </cfRule>
    <cfRule type="cellIs" dxfId="928" priority="1279" operator="equal">
      <formula>"Alto"</formula>
    </cfRule>
    <cfRule type="cellIs" dxfId="927" priority="1278" operator="equal">
      <formula>"Extremo"</formula>
    </cfRule>
  </conditionalFormatting>
  <conditionalFormatting sqref="T40">
    <cfRule type="cellIs" dxfId="926" priority="1252" operator="equal">
      <formula>"Bajo"</formula>
    </cfRule>
    <cfRule type="cellIs" dxfId="925" priority="1251" operator="equal">
      <formula>"Moderado"</formula>
    </cfRule>
    <cfRule type="cellIs" dxfId="924" priority="1250" operator="equal">
      <formula>"Alto"</formula>
    </cfRule>
    <cfRule type="cellIs" dxfId="923" priority="1249" operator="equal">
      <formula>"Extremo"</formula>
    </cfRule>
  </conditionalFormatting>
  <conditionalFormatting sqref="T43">
    <cfRule type="cellIs" dxfId="922" priority="1220" operator="equal">
      <formula>"Extremo"</formula>
    </cfRule>
    <cfRule type="cellIs" dxfId="921" priority="1221" operator="equal">
      <formula>"Alto"</formula>
    </cfRule>
    <cfRule type="cellIs" dxfId="920" priority="1222" operator="equal">
      <formula>"Moderado"</formula>
    </cfRule>
    <cfRule type="cellIs" dxfId="919" priority="1223" operator="equal">
      <formula>"Bajo"</formula>
    </cfRule>
  </conditionalFormatting>
  <conditionalFormatting sqref="T46">
    <cfRule type="cellIs" dxfId="918" priority="1191" operator="equal">
      <formula>"Extremo"</formula>
    </cfRule>
    <cfRule type="cellIs" dxfId="917" priority="1194" operator="equal">
      <formula>"Bajo"</formula>
    </cfRule>
    <cfRule type="cellIs" dxfId="916" priority="1193" operator="equal">
      <formula>"Moderado"</formula>
    </cfRule>
    <cfRule type="cellIs" dxfId="915" priority="1192" operator="equal">
      <formula>"Alto"</formula>
    </cfRule>
  </conditionalFormatting>
  <conditionalFormatting sqref="T49">
    <cfRule type="cellIs" dxfId="914" priority="1163" operator="equal">
      <formula>"Alto"</formula>
    </cfRule>
    <cfRule type="cellIs" dxfId="913" priority="1164" operator="equal">
      <formula>"Moderado"</formula>
    </cfRule>
    <cfRule type="cellIs" dxfId="912" priority="1165" operator="equal">
      <formula>"Bajo"</formula>
    </cfRule>
    <cfRule type="cellIs" dxfId="911" priority="1162" operator="equal">
      <formula>"Extremo"</formula>
    </cfRule>
  </conditionalFormatting>
  <conditionalFormatting sqref="T52">
    <cfRule type="cellIs" dxfId="910" priority="1135" operator="equal">
      <formula>"Moderado"</formula>
    </cfRule>
    <cfRule type="cellIs" dxfId="909" priority="1134" operator="equal">
      <formula>"Alto"</formula>
    </cfRule>
    <cfRule type="cellIs" dxfId="908" priority="1136" operator="equal">
      <formula>"Bajo"</formula>
    </cfRule>
    <cfRule type="cellIs" dxfId="907" priority="1133" operator="equal">
      <formula>"Extremo"</formula>
    </cfRule>
  </conditionalFormatting>
  <conditionalFormatting sqref="T55">
    <cfRule type="cellIs" dxfId="906" priority="1104" operator="equal">
      <formula>"Extremo"</formula>
    </cfRule>
    <cfRule type="cellIs" dxfId="905" priority="1105" operator="equal">
      <formula>"Alto"</formula>
    </cfRule>
    <cfRule type="cellIs" dxfId="904" priority="1106" operator="equal">
      <formula>"Moderado"</formula>
    </cfRule>
    <cfRule type="cellIs" dxfId="903" priority="1107" operator="equal">
      <formula>"Bajo"</formula>
    </cfRule>
  </conditionalFormatting>
  <conditionalFormatting sqref="T58">
    <cfRule type="cellIs" dxfId="902" priority="1078" operator="equal">
      <formula>"Bajo"</formula>
    </cfRule>
    <cfRule type="cellIs" dxfId="901" priority="1076" operator="equal">
      <formula>"Alto"</formula>
    </cfRule>
    <cfRule type="cellIs" dxfId="900" priority="1075" operator="equal">
      <formula>"Extremo"</formula>
    </cfRule>
    <cfRule type="cellIs" dxfId="899" priority="1077" operator="equal">
      <formula>"Moderado"</formula>
    </cfRule>
  </conditionalFormatting>
  <conditionalFormatting sqref="T61">
    <cfRule type="cellIs" dxfId="898" priority="1047" operator="equal">
      <formula>"Alto"</formula>
    </cfRule>
    <cfRule type="cellIs" dxfId="897" priority="1046" operator="equal">
      <formula>"Extremo"</formula>
    </cfRule>
    <cfRule type="cellIs" dxfId="896" priority="1048" operator="equal">
      <formula>"Moderado"</formula>
    </cfRule>
    <cfRule type="cellIs" dxfId="895" priority="1049" operator="equal">
      <formula>"Bajo"</formula>
    </cfRule>
  </conditionalFormatting>
  <conditionalFormatting sqref="T64">
    <cfRule type="cellIs" dxfId="894" priority="1020" operator="equal">
      <formula>"Bajo"</formula>
    </cfRule>
    <cfRule type="cellIs" dxfId="893" priority="1019" operator="equal">
      <formula>"Moderado"</formula>
    </cfRule>
    <cfRule type="cellIs" dxfId="892" priority="1018" operator="equal">
      <formula>"Alto"</formula>
    </cfRule>
    <cfRule type="cellIs" dxfId="891" priority="1017" operator="equal">
      <formula>"Extremo"</formula>
    </cfRule>
  </conditionalFormatting>
  <conditionalFormatting sqref="T67">
    <cfRule type="cellIs" dxfId="890" priority="988" operator="equal">
      <formula>"Extremo"</formula>
    </cfRule>
    <cfRule type="cellIs" dxfId="889" priority="991" operator="equal">
      <formula>"Bajo"</formula>
    </cfRule>
    <cfRule type="cellIs" dxfId="888" priority="990" operator="equal">
      <formula>"Moderado"</formula>
    </cfRule>
    <cfRule type="cellIs" dxfId="887" priority="989" operator="equal">
      <formula>"Alto"</formula>
    </cfRule>
  </conditionalFormatting>
  <conditionalFormatting sqref="T70">
    <cfRule type="cellIs" dxfId="886" priority="962" operator="equal">
      <formula>"Bajo"</formula>
    </cfRule>
    <cfRule type="cellIs" dxfId="885" priority="959" operator="equal">
      <formula>"Extremo"</formula>
    </cfRule>
    <cfRule type="cellIs" dxfId="884" priority="961" operator="equal">
      <formula>"Moderado"</formula>
    </cfRule>
    <cfRule type="cellIs" dxfId="883" priority="960" operator="equal">
      <formula>"Alto"</formula>
    </cfRule>
  </conditionalFormatting>
  <conditionalFormatting sqref="T73">
    <cfRule type="cellIs" dxfId="882" priority="925" operator="equal">
      <formula>"Extremo"</formula>
    </cfRule>
    <cfRule type="cellIs" dxfId="881" priority="927" operator="equal">
      <formula>"Moderado"</formula>
    </cfRule>
    <cfRule type="cellIs" dxfId="880" priority="926" operator="equal">
      <formula>"Alto"</formula>
    </cfRule>
    <cfRule type="cellIs" dxfId="879" priority="928" operator="equal">
      <formula>"Bajo"</formula>
    </cfRule>
  </conditionalFormatting>
  <conditionalFormatting sqref="T76">
    <cfRule type="cellIs" dxfId="878" priority="891" operator="equal">
      <formula>"Extremo"</formula>
    </cfRule>
    <cfRule type="cellIs" dxfId="877" priority="892" operator="equal">
      <formula>"Alto"</formula>
    </cfRule>
    <cfRule type="cellIs" dxfId="876" priority="893" operator="equal">
      <formula>"Moderado"</formula>
    </cfRule>
    <cfRule type="cellIs" dxfId="875" priority="894" operator="equal">
      <formula>"Bajo"</formula>
    </cfRule>
  </conditionalFormatting>
  <conditionalFormatting sqref="T79">
    <cfRule type="cellIs" dxfId="874" priority="860" operator="equal">
      <formula>"Bajo"</formula>
    </cfRule>
    <cfRule type="cellIs" dxfId="873" priority="859" operator="equal">
      <formula>"Moderado"</formula>
    </cfRule>
    <cfRule type="cellIs" dxfId="872" priority="858" operator="equal">
      <formula>"Alto"</formula>
    </cfRule>
    <cfRule type="cellIs" dxfId="871" priority="857" operator="equal">
      <formula>"Extremo"</formula>
    </cfRule>
  </conditionalFormatting>
  <conditionalFormatting sqref="T82">
    <cfRule type="cellIs" dxfId="870" priority="824" operator="equal">
      <formula>"Alto"</formula>
    </cfRule>
    <cfRule type="cellIs" dxfId="869" priority="825" operator="equal">
      <formula>"Moderado"</formula>
    </cfRule>
    <cfRule type="cellIs" dxfId="868" priority="826" operator="equal">
      <formula>"Bajo"</formula>
    </cfRule>
    <cfRule type="cellIs" dxfId="867" priority="823" operator="equal">
      <formula>"Extremo"</formula>
    </cfRule>
  </conditionalFormatting>
  <conditionalFormatting sqref="T85">
    <cfRule type="cellIs" dxfId="866" priority="792" operator="equal">
      <formula>"Bajo"</formula>
    </cfRule>
    <cfRule type="cellIs" dxfId="865" priority="791" operator="equal">
      <formula>"Moderado"</formula>
    </cfRule>
    <cfRule type="cellIs" dxfId="864" priority="790" operator="equal">
      <formula>"Alto"</formula>
    </cfRule>
    <cfRule type="cellIs" dxfId="863" priority="789" operator="equal">
      <formula>"Extremo"</formula>
    </cfRule>
  </conditionalFormatting>
  <conditionalFormatting sqref="T88">
    <cfRule type="cellIs" dxfId="862" priority="755" operator="equal">
      <formula>"Extremo"</formula>
    </cfRule>
    <cfRule type="cellIs" dxfId="861" priority="756" operator="equal">
      <formula>"Alto"</formula>
    </cfRule>
    <cfRule type="cellIs" dxfId="860" priority="757" operator="equal">
      <formula>"Moderado"</formula>
    </cfRule>
    <cfRule type="cellIs" dxfId="859" priority="758" operator="equal">
      <formula>"Bajo"</formula>
    </cfRule>
  </conditionalFormatting>
  <conditionalFormatting sqref="T91">
    <cfRule type="cellIs" dxfId="858" priority="721" operator="equal">
      <formula>"Extremo"</formula>
    </cfRule>
    <cfRule type="cellIs" dxfId="857" priority="722" operator="equal">
      <formula>"Alto"</formula>
    </cfRule>
    <cfRule type="cellIs" dxfId="856" priority="723" operator="equal">
      <formula>"Moderado"</formula>
    </cfRule>
    <cfRule type="cellIs" dxfId="855" priority="724" operator="equal">
      <formula>"Bajo"</formula>
    </cfRule>
  </conditionalFormatting>
  <conditionalFormatting sqref="T94">
    <cfRule type="cellIs" dxfId="854" priority="690" operator="equal">
      <formula>"Bajo"</formula>
    </cfRule>
    <cfRule type="cellIs" dxfId="853" priority="688" operator="equal">
      <formula>"Alto"</formula>
    </cfRule>
    <cfRule type="cellIs" dxfId="852" priority="687" operator="equal">
      <formula>"Extremo"</formula>
    </cfRule>
    <cfRule type="cellIs" dxfId="851" priority="689" operator="equal">
      <formula>"Moderado"</formula>
    </cfRule>
  </conditionalFormatting>
  <conditionalFormatting sqref="T97">
    <cfRule type="cellIs" dxfId="850" priority="659" operator="equal">
      <formula>"Alto"</formula>
    </cfRule>
    <cfRule type="cellIs" dxfId="849" priority="658" operator="equal">
      <formula>"Extremo"</formula>
    </cfRule>
    <cfRule type="cellIs" dxfId="848" priority="660" operator="equal">
      <formula>"Moderado"</formula>
    </cfRule>
    <cfRule type="cellIs" dxfId="847" priority="661" operator="equal">
      <formula>"Bajo"</formula>
    </cfRule>
  </conditionalFormatting>
  <conditionalFormatting sqref="T100">
    <cfRule type="cellIs" dxfId="846" priority="572" operator="equal">
      <formula>"Alto"</formula>
    </cfRule>
    <cfRule type="cellIs" dxfId="845" priority="573" operator="equal">
      <formula>"Moderado"</formula>
    </cfRule>
    <cfRule type="cellIs" dxfId="844" priority="574" operator="equal">
      <formula>"Bajo"</formula>
    </cfRule>
    <cfRule type="cellIs" dxfId="843" priority="571" operator="equal">
      <formula>"Extremo"</formula>
    </cfRule>
  </conditionalFormatting>
  <conditionalFormatting sqref="T103">
    <cfRule type="cellIs" dxfId="842" priority="545" operator="equal">
      <formula>"Bajo"</formula>
    </cfRule>
    <cfRule type="cellIs" dxfId="841" priority="544" operator="equal">
      <formula>"Moderado"</formula>
    </cfRule>
    <cfRule type="cellIs" dxfId="840" priority="543" operator="equal">
      <formula>"Alto"</formula>
    </cfRule>
    <cfRule type="cellIs" dxfId="839" priority="542" operator="equal">
      <formula>"Extremo"</formula>
    </cfRule>
  </conditionalFormatting>
  <conditionalFormatting sqref="T106">
    <cfRule type="cellIs" dxfId="838" priority="514" operator="equal">
      <formula>"Alto"</formula>
    </cfRule>
    <cfRule type="cellIs" dxfId="837" priority="513" operator="equal">
      <formula>"Extremo"</formula>
    </cfRule>
    <cfRule type="cellIs" dxfId="836" priority="516" operator="equal">
      <formula>"Bajo"</formula>
    </cfRule>
    <cfRule type="cellIs" dxfId="835" priority="515" operator="equal">
      <formula>"Moderado"</formula>
    </cfRule>
  </conditionalFormatting>
  <conditionalFormatting sqref="T109">
    <cfRule type="cellIs" dxfId="834" priority="487" operator="equal">
      <formula>"Bajo"</formula>
    </cfRule>
    <cfRule type="cellIs" dxfId="833" priority="484" operator="equal">
      <formula>"Extremo"</formula>
    </cfRule>
    <cfRule type="cellIs" dxfId="832" priority="485" operator="equal">
      <formula>"Alto"</formula>
    </cfRule>
    <cfRule type="cellIs" dxfId="831" priority="486" operator="equal">
      <formula>"Moderado"</formula>
    </cfRule>
  </conditionalFormatting>
  <conditionalFormatting sqref="T112">
    <cfRule type="cellIs" dxfId="830" priority="456" operator="equal">
      <formula>"Alto"</formula>
    </cfRule>
    <cfRule type="cellIs" dxfId="829" priority="457" operator="equal">
      <formula>"Moderado"</formula>
    </cfRule>
    <cfRule type="cellIs" dxfId="828" priority="458" operator="equal">
      <formula>"Bajo"</formula>
    </cfRule>
    <cfRule type="cellIs" dxfId="827" priority="455" operator="equal">
      <formula>"Extremo"</formula>
    </cfRule>
  </conditionalFormatting>
  <conditionalFormatting sqref="T115">
    <cfRule type="cellIs" dxfId="826" priority="426" operator="equal">
      <formula>"Extremo"</formula>
    </cfRule>
    <cfRule type="cellIs" dxfId="825" priority="429" operator="equal">
      <formula>"Bajo"</formula>
    </cfRule>
    <cfRule type="cellIs" dxfId="824" priority="428" operator="equal">
      <formula>"Moderado"</formula>
    </cfRule>
    <cfRule type="cellIs" dxfId="823" priority="427" operator="equal">
      <formula>"Alto"</formula>
    </cfRule>
  </conditionalFormatting>
  <conditionalFormatting sqref="T118">
    <cfRule type="cellIs" dxfId="822" priority="397" operator="equal">
      <formula>"Extremo"</formula>
    </cfRule>
    <cfRule type="cellIs" dxfId="821" priority="398" operator="equal">
      <formula>"Alto"</formula>
    </cfRule>
    <cfRule type="cellIs" dxfId="820" priority="399" operator="equal">
      <formula>"Moderado"</formula>
    </cfRule>
    <cfRule type="cellIs" dxfId="819" priority="400" operator="equal">
      <formula>"Bajo"</formula>
    </cfRule>
  </conditionalFormatting>
  <conditionalFormatting sqref="T121">
    <cfRule type="cellIs" dxfId="818" priority="368" operator="equal">
      <formula>"Extremo"</formula>
    </cfRule>
    <cfRule type="cellIs" dxfId="817" priority="371" operator="equal">
      <formula>"Bajo"</formula>
    </cfRule>
    <cfRule type="cellIs" dxfId="816" priority="369" operator="equal">
      <formula>"Alto"</formula>
    </cfRule>
    <cfRule type="cellIs" dxfId="815" priority="370" operator="equal">
      <formula>"Moderado"</formula>
    </cfRule>
  </conditionalFormatting>
  <conditionalFormatting sqref="T124">
    <cfRule type="cellIs" dxfId="814" priority="341" operator="equal">
      <formula>"Moderado"</formula>
    </cfRule>
    <cfRule type="cellIs" dxfId="813" priority="340" operator="equal">
      <formula>"Alto"</formula>
    </cfRule>
    <cfRule type="cellIs" dxfId="812" priority="339" operator="equal">
      <formula>"Extremo"</formula>
    </cfRule>
    <cfRule type="cellIs" dxfId="811" priority="342" operator="equal">
      <formula>"Bajo"</formula>
    </cfRule>
  </conditionalFormatting>
  <conditionalFormatting sqref="T127">
    <cfRule type="cellIs" dxfId="810" priority="313" operator="equal">
      <formula>"Bajo"</formula>
    </cfRule>
    <cfRule type="cellIs" dxfId="809" priority="312" operator="equal">
      <formula>"Moderado"</formula>
    </cfRule>
    <cfRule type="cellIs" dxfId="808" priority="311" operator="equal">
      <formula>"Alto"</formula>
    </cfRule>
    <cfRule type="cellIs" dxfId="807" priority="310" operator="equal">
      <formula>"Extremo"</formula>
    </cfRule>
  </conditionalFormatting>
  <conditionalFormatting sqref="T130">
    <cfRule type="cellIs" dxfId="806" priority="282" operator="equal">
      <formula>"Alto"</formula>
    </cfRule>
    <cfRule type="cellIs" dxfId="805" priority="283" operator="equal">
      <formula>"Moderado"</formula>
    </cfRule>
    <cfRule type="cellIs" dxfId="804" priority="284" operator="equal">
      <formula>"Bajo"</formula>
    </cfRule>
    <cfRule type="cellIs" dxfId="803" priority="281" operator="equal">
      <formula>"Extremo"</formula>
    </cfRule>
  </conditionalFormatting>
  <conditionalFormatting sqref="T133">
    <cfRule type="cellIs" dxfId="802" priority="252" operator="equal">
      <formula>"Extremo"</formula>
    </cfRule>
    <cfRule type="cellIs" dxfId="801" priority="253" operator="equal">
      <formula>"Alto"</formula>
    </cfRule>
    <cfRule type="cellIs" dxfId="800" priority="254" operator="equal">
      <formula>"Moderado"</formula>
    </cfRule>
    <cfRule type="cellIs" dxfId="799" priority="255" operator="equal">
      <formula>"Bajo"</formula>
    </cfRule>
  </conditionalFormatting>
  <conditionalFormatting sqref="T136">
    <cfRule type="cellIs" dxfId="798" priority="224" operator="equal">
      <formula>"Alto"</formula>
    </cfRule>
    <cfRule type="cellIs" dxfId="797" priority="223" operator="equal">
      <formula>"Extremo"</formula>
    </cfRule>
    <cfRule type="cellIs" dxfId="796" priority="226" operator="equal">
      <formula>"Bajo"</formula>
    </cfRule>
    <cfRule type="cellIs" dxfId="795" priority="225" operator="equal">
      <formula>"Moderado"</formula>
    </cfRule>
  </conditionalFormatting>
  <conditionalFormatting sqref="T139">
    <cfRule type="cellIs" dxfId="794" priority="195" operator="equal">
      <formula>"Alto"</formula>
    </cfRule>
    <cfRule type="cellIs" dxfId="793" priority="196" operator="equal">
      <formula>"Moderado"</formula>
    </cfRule>
    <cfRule type="cellIs" dxfId="792" priority="194" operator="equal">
      <formula>"Extremo"</formula>
    </cfRule>
    <cfRule type="cellIs" dxfId="791" priority="197" operator="equal">
      <formula>"Bajo"</formula>
    </cfRule>
  </conditionalFormatting>
  <conditionalFormatting sqref="T142">
    <cfRule type="cellIs" dxfId="790" priority="168" operator="equal">
      <formula>"Bajo"</formula>
    </cfRule>
    <cfRule type="cellIs" dxfId="789" priority="167" operator="equal">
      <formula>"Moderado"</formula>
    </cfRule>
    <cfRule type="cellIs" dxfId="788" priority="165" operator="equal">
      <formula>"Extremo"</formula>
    </cfRule>
    <cfRule type="cellIs" dxfId="787" priority="166" operator="equal">
      <formula>"Alto"</formula>
    </cfRule>
  </conditionalFormatting>
  <conditionalFormatting sqref="T145">
    <cfRule type="cellIs" dxfId="786" priority="137" operator="equal">
      <formula>"Alto"</formula>
    </cfRule>
    <cfRule type="cellIs" dxfId="785" priority="138" operator="equal">
      <formula>"Moderado"</formula>
    </cfRule>
    <cfRule type="cellIs" dxfId="784" priority="139" operator="equal">
      <formula>"Bajo"</formula>
    </cfRule>
    <cfRule type="cellIs" dxfId="783" priority="136" operator="equal">
      <formula>"Extremo"</formula>
    </cfRule>
  </conditionalFormatting>
  <conditionalFormatting sqref="T148">
    <cfRule type="cellIs" dxfId="782" priority="107" operator="equal">
      <formula>"Extremo"</formula>
    </cfRule>
    <cfRule type="cellIs" dxfId="781" priority="110" operator="equal">
      <formula>"Bajo"</formula>
    </cfRule>
    <cfRule type="cellIs" dxfId="780" priority="108" operator="equal">
      <formula>"Alto"</formula>
    </cfRule>
    <cfRule type="cellIs" dxfId="779" priority="109" operator="equal">
      <formula>"Moderado"</formula>
    </cfRule>
  </conditionalFormatting>
  <conditionalFormatting sqref="T151">
    <cfRule type="cellIs" dxfId="778" priority="81" operator="equal">
      <formula>"Bajo"</formula>
    </cfRule>
    <cfRule type="cellIs" dxfId="777" priority="78" operator="equal">
      <formula>"Extremo"</formula>
    </cfRule>
    <cfRule type="cellIs" dxfId="776" priority="79" operator="equal">
      <formula>"Alto"</formula>
    </cfRule>
    <cfRule type="cellIs" dxfId="775" priority="80" operator="equal">
      <formula>"Moderado"</formula>
    </cfRule>
  </conditionalFormatting>
  <conditionalFormatting sqref="T154">
    <cfRule type="cellIs" dxfId="774" priority="51" operator="equal">
      <formula>"Moderado"</formula>
    </cfRule>
    <cfRule type="cellIs" dxfId="773" priority="52" operator="equal">
      <formula>"Bajo"</formula>
    </cfRule>
    <cfRule type="cellIs" dxfId="772" priority="49" operator="equal">
      <formula>"Extremo"</formula>
    </cfRule>
    <cfRule type="cellIs" dxfId="771" priority="50" operator="equal">
      <formula>"Alto"</formula>
    </cfRule>
  </conditionalFormatting>
  <conditionalFormatting sqref="T157">
    <cfRule type="cellIs" dxfId="770" priority="20" operator="equal">
      <formula>"Extremo"</formula>
    </cfRule>
    <cfRule type="cellIs" dxfId="769" priority="21" operator="equal">
      <formula>"Alto"</formula>
    </cfRule>
    <cfRule type="cellIs" dxfId="768" priority="22" operator="equal">
      <formula>"Moderado"</formula>
    </cfRule>
    <cfRule type="cellIs" dxfId="767" priority="23" operator="equal">
      <formula>"Bajo"</formula>
    </cfRule>
  </conditionalFormatting>
  <conditionalFormatting sqref="T160">
    <cfRule type="cellIs" dxfId="766" priority="631" operator="equal">
      <formula>"Bajo"</formula>
    </cfRule>
    <cfRule type="cellIs" dxfId="765" priority="629" operator="equal">
      <formula>"Alto"</formula>
    </cfRule>
    <cfRule type="cellIs" dxfId="764" priority="630" operator="equal">
      <formula>"Moderado"</formula>
    </cfRule>
    <cfRule type="cellIs" dxfId="763" priority="628" operator="equal">
      <formula>"Extremo"</formula>
    </cfRule>
  </conditionalFormatting>
  <conditionalFormatting sqref="V13:V162">
    <cfRule type="cellIs" dxfId="762" priority="3554" operator="equal">
      <formula>0</formula>
    </cfRule>
  </conditionalFormatting>
  <conditionalFormatting sqref="W13:W162">
    <cfRule type="containsText" dxfId="761" priority="595" operator="containsText" text="Seleccione Tipo">
      <formula>NOT(ISERROR(SEARCH("Seleccione Tipo",W13)))</formula>
    </cfRule>
    <cfRule type="containsText" dxfId="760" priority="4348" operator="containsText" text="Correctivo">
      <formula>NOT(ISERROR(SEARCH("Correctivo",W13)))</formula>
    </cfRule>
  </conditionalFormatting>
  <conditionalFormatting sqref="Z13:Z162">
    <cfRule type="containsText" dxfId="759" priority="594" operator="containsText" text="Seleccione Imp.">
      <formula>NOT(ISERROR(SEARCH("Seleccione Imp.",Z13)))</formula>
    </cfRule>
  </conditionalFormatting>
  <conditionalFormatting sqref="AB13:AB162">
    <cfRule type="containsText" dxfId="758" priority="593" operator="containsText" text="Seleccione Tipo">
      <formula>NOT(ISERROR(SEARCH("Seleccione Tipo",AB13)))</formula>
    </cfRule>
  </conditionalFormatting>
  <conditionalFormatting sqref="AD13:AD162">
    <cfRule type="containsText" dxfId="757" priority="592" operator="containsText" text="Seleccione Tipo">
      <formula>NOT(ISERROR(SEARCH("Seleccione Tipo",AD13)))</formula>
    </cfRule>
  </conditionalFormatting>
  <conditionalFormatting sqref="AF13:AF162">
    <cfRule type="containsText" dxfId="756" priority="591" operator="containsText" text="Seleccione Tipo">
      <formula>NOT(ISERROR(SEARCH("Seleccione Tipo",AF13)))</formula>
    </cfRule>
  </conditionalFormatting>
  <conditionalFormatting sqref="AH13:AH162">
    <cfRule type="containsText" dxfId="755" priority="590" operator="containsText" text="Seleccione Tipo">
      <formula>NOT(ISERROR(SEARCH("Seleccione Tipo",AH13)))</formula>
    </cfRule>
  </conditionalFormatting>
  <conditionalFormatting sqref="AI13:AI162">
    <cfRule type="cellIs" dxfId="754" priority="4212" operator="equal">
      <formula>0</formula>
    </cfRule>
  </conditionalFormatting>
  <conditionalFormatting sqref="AJ13">
    <cfRule type="cellIs" dxfId="753" priority="589" operator="equal">
      <formula>"Muy Baja"</formula>
    </cfRule>
    <cfRule type="cellIs" dxfId="752" priority="586" operator="equal">
      <formula>"Alta"</formula>
    </cfRule>
    <cfRule type="cellIs" dxfId="751" priority="585" operator="equal">
      <formula>"Muy Alta"</formula>
    </cfRule>
    <cfRule type="cellIs" dxfId="750" priority="587" operator="equal">
      <formula>"Media"</formula>
    </cfRule>
    <cfRule type="cellIs" dxfId="749" priority="588" operator="equal">
      <formula>"Baja"</formula>
    </cfRule>
  </conditionalFormatting>
  <conditionalFormatting sqref="AJ16:AK16 AK17">
    <cfRule type="cellIs" dxfId="748" priority="1471" operator="equal">
      <formula>"Alta"</formula>
    </cfRule>
  </conditionalFormatting>
  <conditionalFormatting sqref="AJ16:AK16">
    <cfRule type="cellIs" dxfId="747" priority="1473" operator="equal">
      <formula>"Baja"</formula>
    </cfRule>
    <cfRule type="cellIs" dxfId="746" priority="1470" operator="equal">
      <formula>"Muy Alta"</formula>
    </cfRule>
    <cfRule type="cellIs" dxfId="745" priority="1474" operator="equal">
      <formula>"Muy Baja"</formula>
    </cfRule>
    <cfRule type="cellIs" dxfId="744" priority="1472" operator="equal">
      <formula>"Media"</formula>
    </cfRule>
  </conditionalFormatting>
  <conditionalFormatting sqref="AJ19:AK19 AK20">
    <cfRule type="cellIs" dxfId="743" priority="1442" operator="equal">
      <formula>"Alta"</formula>
    </cfRule>
  </conditionalFormatting>
  <conditionalFormatting sqref="AJ19:AK19">
    <cfRule type="cellIs" dxfId="742" priority="1443" operator="equal">
      <formula>"Media"</formula>
    </cfRule>
    <cfRule type="cellIs" dxfId="741" priority="1444" operator="equal">
      <formula>"Baja"</formula>
    </cfRule>
    <cfRule type="cellIs" dxfId="740" priority="1445" operator="equal">
      <formula>"Muy Baja"</formula>
    </cfRule>
    <cfRule type="cellIs" dxfId="739" priority="1441" operator="equal">
      <formula>"Muy Alta"</formula>
    </cfRule>
  </conditionalFormatting>
  <conditionalFormatting sqref="AJ22:AK22 AK23">
    <cfRule type="cellIs" dxfId="738" priority="1413" operator="equal">
      <formula>"Alta"</formula>
    </cfRule>
  </conditionalFormatting>
  <conditionalFormatting sqref="AJ22:AK22">
    <cfRule type="cellIs" dxfId="737" priority="1416" operator="equal">
      <formula>"Muy Baja"</formula>
    </cfRule>
    <cfRule type="cellIs" dxfId="736" priority="1414" operator="equal">
      <formula>"Media"</formula>
    </cfRule>
    <cfRule type="cellIs" dxfId="735" priority="1415" operator="equal">
      <formula>"Baja"</formula>
    </cfRule>
    <cfRule type="cellIs" dxfId="734" priority="1412" operator="equal">
      <formula>"Muy Alta"</formula>
    </cfRule>
  </conditionalFormatting>
  <conditionalFormatting sqref="AJ25:AK25 AK26">
    <cfRule type="cellIs" dxfId="733" priority="1384" operator="equal">
      <formula>"Alta"</formula>
    </cfRule>
  </conditionalFormatting>
  <conditionalFormatting sqref="AJ25:AK25">
    <cfRule type="cellIs" dxfId="732" priority="1387" operator="equal">
      <formula>"Muy Baja"</formula>
    </cfRule>
    <cfRule type="cellIs" dxfId="731" priority="1385" operator="equal">
      <formula>"Media"</formula>
    </cfRule>
    <cfRule type="cellIs" dxfId="730" priority="1383" operator="equal">
      <formula>"Muy Alta"</formula>
    </cfRule>
    <cfRule type="cellIs" dxfId="729" priority="1386" operator="equal">
      <formula>"Baja"</formula>
    </cfRule>
  </conditionalFormatting>
  <conditionalFormatting sqref="AJ28:AK28 AK29">
    <cfRule type="cellIs" dxfId="728" priority="1355" operator="equal">
      <formula>"Alta"</formula>
    </cfRule>
  </conditionalFormatting>
  <conditionalFormatting sqref="AJ28:AK28">
    <cfRule type="cellIs" dxfId="727" priority="1356" operator="equal">
      <formula>"Media"</formula>
    </cfRule>
    <cfRule type="cellIs" dxfId="726" priority="1358" operator="equal">
      <formula>"Muy Baja"</formula>
    </cfRule>
    <cfRule type="cellIs" dxfId="725" priority="1357" operator="equal">
      <formula>"Baja"</formula>
    </cfRule>
    <cfRule type="cellIs" dxfId="724" priority="1354" operator="equal">
      <formula>"Muy Alta"</formula>
    </cfRule>
  </conditionalFormatting>
  <conditionalFormatting sqref="AJ31:AK31 AK32">
    <cfRule type="cellIs" dxfId="723" priority="1326" operator="equal">
      <formula>"Alta"</formula>
    </cfRule>
  </conditionalFormatting>
  <conditionalFormatting sqref="AJ31:AK31">
    <cfRule type="cellIs" dxfId="722" priority="1329" operator="equal">
      <formula>"Muy Baja"</formula>
    </cfRule>
    <cfRule type="cellIs" dxfId="721" priority="1325" operator="equal">
      <formula>"Muy Alta"</formula>
    </cfRule>
    <cfRule type="cellIs" dxfId="720" priority="1327" operator="equal">
      <formula>"Media"</formula>
    </cfRule>
    <cfRule type="cellIs" dxfId="719" priority="1328" operator="equal">
      <formula>"Baja"</formula>
    </cfRule>
  </conditionalFormatting>
  <conditionalFormatting sqref="AJ34:AK34 AK35">
    <cfRule type="cellIs" dxfId="718" priority="1297" operator="equal">
      <formula>"Alta"</formula>
    </cfRule>
  </conditionalFormatting>
  <conditionalFormatting sqref="AJ34:AK34">
    <cfRule type="cellIs" dxfId="717" priority="1296" operator="equal">
      <formula>"Muy Alta"</formula>
    </cfRule>
    <cfRule type="cellIs" dxfId="716" priority="1300" operator="equal">
      <formula>"Muy Baja"</formula>
    </cfRule>
    <cfRule type="cellIs" dxfId="715" priority="1299" operator="equal">
      <formula>"Baja"</formula>
    </cfRule>
    <cfRule type="cellIs" dxfId="714" priority="1298" operator="equal">
      <formula>"Media"</formula>
    </cfRule>
  </conditionalFormatting>
  <conditionalFormatting sqref="AJ37:AK37 AK38">
    <cfRule type="cellIs" dxfId="713" priority="1268" operator="equal">
      <formula>"Alta"</formula>
    </cfRule>
  </conditionalFormatting>
  <conditionalFormatting sqref="AJ37:AK37">
    <cfRule type="cellIs" dxfId="712" priority="1269" operator="equal">
      <formula>"Media"</formula>
    </cfRule>
    <cfRule type="cellIs" dxfId="711" priority="1270" operator="equal">
      <formula>"Baja"</formula>
    </cfRule>
    <cfRule type="cellIs" dxfId="710" priority="1271" operator="equal">
      <formula>"Muy Baja"</formula>
    </cfRule>
    <cfRule type="cellIs" dxfId="709" priority="1267" operator="equal">
      <formula>"Muy Alta"</formula>
    </cfRule>
  </conditionalFormatting>
  <conditionalFormatting sqref="AJ40:AK40 AK41">
    <cfRule type="cellIs" dxfId="708" priority="1239" operator="equal">
      <formula>"Alta"</formula>
    </cfRule>
  </conditionalFormatting>
  <conditionalFormatting sqref="AJ40:AK40">
    <cfRule type="cellIs" dxfId="707" priority="1238" operator="equal">
      <formula>"Muy Alta"</formula>
    </cfRule>
    <cfRule type="cellIs" dxfId="706" priority="1242" operator="equal">
      <formula>"Muy Baja"</formula>
    </cfRule>
    <cfRule type="cellIs" dxfId="705" priority="1241" operator="equal">
      <formula>"Baja"</formula>
    </cfRule>
    <cfRule type="cellIs" dxfId="704" priority="1240" operator="equal">
      <formula>"Media"</formula>
    </cfRule>
  </conditionalFormatting>
  <conditionalFormatting sqref="AJ43:AK43 AK44">
    <cfRule type="cellIs" dxfId="703" priority="1210" operator="equal">
      <formula>"Alta"</formula>
    </cfRule>
  </conditionalFormatting>
  <conditionalFormatting sqref="AJ43:AK43">
    <cfRule type="cellIs" dxfId="702" priority="1211" operator="equal">
      <formula>"Media"</formula>
    </cfRule>
    <cfRule type="cellIs" dxfId="701" priority="1212" operator="equal">
      <formula>"Baja"</formula>
    </cfRule>
    <cfRule type="cellIs" dxfId="700" priority="1213" operator="equal">
      <formula>"Muy Baja"</formula>
    </cfRule>
    <cfRule type="cellIs" dxfId="699" priority="1209" operator="equal">
      <formula>"Muy Alta"</formula>
    </cfRule>
  </conditionalFormatting>
  <conditionalFormatting sqref="AJ46:AK46 AK47">
    <cfRule type="cellIs" dxfId="698" priority="1181" operator="equal">
      <formula>"Alta"</formula>
    </cfRule>
  </conditionalFormatting>
  <conditionalFormatting sqref="AJ46:AK46">
    <cfRule type="cellIs" dxfId="697" priority="1180" operator="equal">
      <formula>"Muy Alta"</formula>
    </cfRule>
    <cfRule type="cellIs" dxfId="696" priority="1184" operator="equal">
      <formula>"Muy Baja"</formula>
    </cfRule>
    <cfRule type="cellIs" dxfId="695" priority="1183" operator="equal">
      <formula>"Baja"</formula>
    </cfRule>
    <cfRule type="cellIs" dxfId="694" priority="1182" operator="equal">
      <formula>"Media"</formula>
    </cfRule>
  </conditionalFormatting>
  <conditionalFormatting sqref="AJ49:AK49 AK50">
    <cfRule type="cellIs" dxfId="693" priority="1152" operator="equal">
      <formula>"Alta"</formula>
    </cfRule>
  </conditionalFormatting>
  <conditionalFormatting sqref="AJ49:AK49">
    <cfRule type="cellIs" dxfId="692" priority="1153" operator="equal">
      <formula>"Media"</formula>
    </cfRule>
    <cfRule type="cellIs" dxfId="691" priority="1154" operator="equal">
      <formula>"Baja"</formula>
    </cfRule>
    <cfRule type="cellIs" dxfId="690" priority="1155" operator="equal">
      <formula>"Muy Baja"</formula>
    </cfRule>
    <cfRule type="cellIs" dxfId="689" priority="1151" operator="equal">
      <formula>"Muy Alta"</formula>
    </cfRule>
  </conditionalFormatting>
  <conditionalFormatting sqref="AJ52:AK52 AK53">
    <cfRule type="cellIs" dxfId="688" priority="1123" operator="equal">
      <formula>"Alta"</formula>
    </cfRule>
  </conditionalFormatting>
  <conditionalFormatting sqref="AJ52:AK52">
    <cfRule type="cellIs" dxfId="687" priority="1122" operator="equal">
      <formula>"Muy Alta"</formula>
    </cfRule>
    <cfRule type="cellIs" dxfId="686" priority="1124" operator="equal">
      <formula>"Media"</formula>
    </cfRule>
    <cfRule type="cellIs" dxfId="685" priority="1125" operator="equal">
      <formula>"Baja"</formula>
    </cfRule>
    <cfRule type="cellIs" dxfId="684" priority="1126" operator="equal">
      <formula>"Muy Baja"</formula>
    </cfRule>
  </conditionalFormatting>
  <conditionalFormatting sqref="AJ55:AK55 AK56">
    <cfRule type="cellIs" dxfId="683" priority="1094" operator="equal">
      <formula>"Alta"</formula>
    </cfRule>
  </conditionalFormatting>
  <conditionalFormatting sqref="AJ55:AK55">
    <cfRule type="cellIs" dxfId="682" priority="1093" operator="equal">
      <formula>"Muy Alta"</formula>
    </cfRule>
    <cfRule type="cellIs" dxfId="681" priority="1095" operator="equal">
      <formula>"Media"</formula>
    </cfRule>
    <cfRule type="cellIs" dxfId="680" priority="1096" operator="equal">
      <formula>"Baja"</formula>
    </cfRule>
    <cfRule type="cellIs" dxfId="679" priority="1097" operator="equal">
      <formula>"Muy Baja"</formula>
    </cfRule>
  </conditionalFormatting>
  <conditionalFormatting sqref="AJ58:AK58 AK59">
    <cfRule type="cellIs" dxfId="678" priority="1065" operator="equal">
      <formula>"Alta"</formula>
    </cfRule>
  </conditionalFormatting>
  <conditionalFormatting sqref="AJ58:AK58">
    <cfRule type="cellIs" dxfId="677" priority="1066" operator="equal">
      <formula>"Media"</formula>
    </cfRule>
    <cfRule type="cellIs" dxfId="676" priority="1067" operator="equal">
      <formula>"Baja"</formula>
    </cfRule>
    <cfRule type="cellIs" dxfId="675" priority="1068" operator="equal">
      <formula>"Muy Baja"</formula>
    </cfRule>
    <cfRule type="cellIs" dxfId="674" priority="1064" operator="equal">
      <formula>"Muy Alta"</formula>
    </cfRule>
  </conditionalFormatting>
  <conditionalFormatting sqref="AJ61:AK61 AK62">
    <cfRule type="cellIs" dxfId="673" priority="1036" operator="equal">
      <formula>"Alta"</formula>
    </cfRule>
  </conditionalFormatting>
  <conditionalFormatting sqref="AJ61:AK61">
    <cfRule type="cellIs" dxfId="672" priority="1038" operator="equal">
      <formula>"Baja"</formula>
    </cfRule>
    <cfRule type="cellIs" dxfId="671" priority="1039" operator="equal">
      <formula>"Muy Baja"</formula>
    </cfRule>
    <cfRule type="cellIs" dxfId="670" priority="1037" operator="equal">
      <formula>"Media"</formula>
    </cfRule>
    <cfRule type="cellIs" dxfId="669" priority="1035" operator="equal">
      <formula>"Muy Alta"</formula>
    </cfRule>
  </conditionalFormatting>
  <conditionalFormatting sqref="AJ64:AK64 AK65">
    <cfRule type="cellIs" dxfId="668" priority="1007" operator="equal">
      <formula>"Alta"</formula>
    </cfRule>
  </conditionalFormatting>
  <conditionalFormatting sqref="AJ64:AK64">
    <cfRule type="cellIs" dxfId="667" priority="1006" operator="equal">
      <formula>"Muy Alta"</formula>
    </cfRule>
    <cfRule type="cellIs" dxfId="666" priority="1009" operator="equal">
      <formula>"Baja"</formula>
    </cfRule>
    <cfRule type="cellIs" dxfId="665" priority="1010" operator="equal">
      <formula>"Muy Baja"</formula>
    </cfRule>
    <cfRule type="cellIs" dxfId="664" priority="1008" operator="equal">
      <formula>"Media"</formula>
    </cfRule>
  </conditionalFormatting>
  <conditionalFormatting sqref="AJ67:AK67 AK68">
    <cfRule type="cellIs" dxfId="663" priority="978" operator="equal">
      <formula>"Alta"</formula>
    </cfRule>
  </conditionalFormatting>
  <conditionalFormatting sqref="AJ67:AK67">
    <cfRule type="cellIs" dxfId="662" priority="979" operator="equal">
      <formula>"Media"</formula>
    </cfRule>
    <cfRule type="cellIs" dxfId="661" priority="981" operator="equal">
      <formula>"Muy Baja"</formula>
    </cfRule>
    <cfRule type="cellIs" dxfId="660" priority="980" operator="equal">
      <formula>"Baja"</formula>
    </cfRule>
    <cfRule type="cellIs" dxfId="659" priority="977" operator="equal">
      <formula>"Muy Alta"</formula>
    </cfRule>
  </conditionalFormatting>
  <conditionalFormatting sqref="AJ70:AK70 AK71">
    <cfRule type="cellIs" dxfId="658" priority="949" operator="equal">
      <formula>"Alta"</formula>
    </cfRule>
  </conditionalFormatting>
  <conditionalFormatting sqref="AJ70:AK70">
    <cfRule type="cellIs" dxfId="657" priority="950" operator="equal">
      <formula>"Media"</formula>
    </cfRule>
    <cfRule type="cellIs" dxfId="656" priority="948" operator="equal">
      <formula>"Muy Alta"</formula>
    </cfRule>
    <cfRule type="cellIs" dxfId="655" priority="951" operator="equal">
      <formula>"Baja"</formula>
    </cfRule>
    <cfRule type="cellIs" dxfId="654" priority="952" operator="equal">
      <formula>"Muy Baja"</formula>
    </cfRule>
  </conditionalFormatting>
  <conditionalFormatting sqref="AJ73:AK73 AK74">
    <cfRule type="cellIs" dxfId="653" priority="915" operator="equal">
      <formula>"Alta"</formula>
    </cfRule>
  </conditionalFormatting>
  <conditionalFormatting sqref="AJ73:AK73">
    <cfRule type="cellIs" dxfId="652" priority="918" operator="equal">
      <formula>"Muy Baja"</formula>
    </cfRule>
    <cfRule type="cellIs" dxfId="651" priority="914" operator="equal">
      <formula>"Muy Alta"</formula>
    </cfRule>
    <cfRule type="cellIs" dxfId="650" priority="917" operator="equal">
      <formula>"Baja"</formula>
    </cfRule>
    <cfRule type="cellIs" dxfId="649" priority="916" operator="equal">
      <formula>"Media"</formula>
    </cfRule>
  </conditionalFormatting>
  <conditionalFormatting sqref="AJ76:AK76 AK77">
    <cfRule type="cellIs" dxfId="648" priority="881" operator="equal">
      <formula>"Alta"</formula>
    </cfRule>
  </conditionalFormatting>
  <conditionalFormatting sqref="AJ76:AK76">
    <cfRule type="cellIs" dxfId="647" priority="883" operator="equal">
      <formula>"Baja"</formula>
    </cfRule>
    <cfRule type="cellIs" dxfId="646" priority="884" operator="equal">
      <formula>"Muy Baja"</formula>
    </cfRule>
    <cfRule type="cellIs" dxfId="645" priority="882" operator="equal">
      <formula>"Media"</formula>
    </cfRule>
    <cfRule type="cellIs" dxfId="644" priority="880" operator="equal">
      <formula>"Muy Alta"</formula>
    </cfRule>
  </conditionalFormatting>
  <conditionalFormatting sqref="AJ79:AK79 AK80">
    <cfRule type="cellIs" dxfId="643" priority="847" operator="equal">
      <formula>"Alta"</formula>
    </cfRule>
  </conditionalFormatting>
  <conditionalFormatting sqref="AJ79:AK79">
    <cfRule type="cellIs" dxfId="642" priority="850" operator="equal">
      <formula>"Muy Baja"</formula>
    </cfRule>
    <cfRule type="cellIs" dxfId="641" priority="849" operator="equal">
      <formula>"Baja"</formula>
    </cfRule>
    <cfRule type="cellIs" dxfId="640" priority="848" operator="equal">
      <formula>"Media"</formula>
    </cfRule>
    <cfRule type="cellIs" dxfId="639" priority="846" operator="equal">
      <formula>"Muy Alta"</formula>
    </cfRule>
  </conditionalFormatting>
  <conditionalFormatting sqref="AJ82:AK82 AK83">
    <cfRule type="cellIs" dxfId="638" priority="813" operator="equal">
      <formula>"Alta"</formula>
    </cfRule>
  </conditionalFormatting>
  <conditionalFormatting sqref="AJ82:AK82">
    <cfRule type="cellIs" dxfId="637" priority="816" operator="equal">
      <formula>"Muy Baja"</formula>
    </cfRule>
    <cfRule type="cellIs" dxfId="636" priority="815" operator="equal">
      <formula>"Baja"</formula>
    </cfRule>
    <cfRule type="cellIs" dxfId="635" priority="814" operator="equal">
      <formula>"Media"</formula>
    </cfRule>
    <cfRule type="cellIs" dxfId="634" priority="812" operator="equal">
      <formula>"Muy Alta"</formula>
    </cfRule>
  </conditionalFormatting>
  <conditionalFormatting sqref="AJ85:AK85 AK86">
    <cfRule type="cellIs" dxfId="633" priority="779" operator="equal">
      <formula>"Alta"</formula>
    </cfRule>
  </conditionalFormatting>
  <conditionalFormatting sqref="AJ85:AK85">
    <cfRule type="cellIs" dxfId="632" priority="781" operator="equal">
      <formula>"Baja"</formula>
    </cfRule>
    <cfRule type="cellIs" dxfId="631" priority="782" operator="equal">
      <formula>"Muy Baja"</formula>
    </cfRule>
    <cfRule type="cellIs" dxfId="630" priority="780" operator="equal">
      <formula>"Media"</formula>
    </cfRule>
    <cfRule type="cellIs" dxfId="629" priority="778" operator="equal">
      <formula>"Muy Alta"</formula>
    </cfRule>
  </conditionalFormatting>
  <conditionalFormatting sqref="AJ88:AK88 AK89">
    <cfRule type="cellIs" dxfId="628" priority="745" operator="equal">
      <formula>"Alta"</formula>
    </cfRule>
  </conditionalFormatting>
  <conditionalFormatting sqref="AJ88:AK88">
    <cfRule type="cellIs" dxfId="627" priority="746" operator="equal">
      <formula>"Media"</formula>
    </cfRule>
    <cfRule type="cellIs" dxfId="626" priority="747" operator="equal">
      <formula>"Baja"</formula>
    </cfRule>
    <cfRule type="cellIs" dxfId="625" priority="748" operator="equal">
      <formula>"Muy Baja"</formula>
    </cfRule>
    <cfRule type="cellIs" dxfId="624" priority="744" operator="equal">
      <formula>"Muy Alta"</formula>
    </cfRule>
  </conditionalFormatting>
  <conditionalFormatting sqref="AJ91:AK91 AK92">
    <cfRule type="cellIs" dxfId="623" priority="711" operator="equal">
      <formula>"Alta"</formula>
    </cfRule>
  </conditionalFormatting>
  <conditionalFormatting sqref="AJ91:AK91">
    <cfRule type="cellIs" dxfId="622" priority="710" operator="equal">
      <formula>"Muy Alta"</formula>
    </cfRule>
    <cfRule type="cellIs" dxfId="621" priority="714" operator="equal">
      <formula>"Muy Baja"</formula>
    </cfRule>
    <cfRule type="cellIs" dxfId="620" priority="713" operator="equal">
      <formula>"Baja"</formula>
    </cfRule>
    <cfRule type="cellIs" dxfId="619" priority="712" operator="equal">
      <formula>"Media"</formula>
    </cfRule>
  </conditionalFormatting>
  <conditionalFormatting sqref="AJ94:AK94 AK95">
    <cfRule type="cellIs" dxfId="618" priority="677" operator="equal">
      <formula>"Alta"</formula>
    </cfRule>
  </conditionalFormatting>
  <conditionalFormatting sqref="AJ94:AK94">
    <cfRule type="cellIs" dxfId="617" priority="676" operator="equal">
      <formula>"Muy Alta"</formula>
    </cfRule>
    <cfRule type="cellIs" dxfId="616" priority="680" operator="equal">
      <formula>"Muy Baja"</formula>
    </cfRule>
    <cfRule type="cellIs" dxfId="615" priority="679" operator="equal">
      <formula>"Baja"</formula>
    </cfRule>
    <cfRule type="cellIs" dxfId="614" priority="678" operator="equal">
      <formula>"Media"</formula>
    </cfRule>
  </conditionalFormatting>
  <conditionalFormatting sqref="AJ97:AK97 AK98">
    <cfRule type="cellIs" dxfId="613" priority="648" operator="equal">
      <formula>"Alta"</formula>
    </cfRule>
  </conditionalFormatting>
  <conditionalFormatting sqref="AJ97:AK97">
    <cfRule type="cellIs" dxfId="612" priority="650" operator="equal">
      <formula>"Baja"</formula>
    </cfRule>
    <cfRule type="cellIs" dxfId="611" priority="651" operator="equal">
      <formula>"Muy Baja"</formula>
    </cfRule>
    <cfRule type="cellIs" dxfId="610" priority="649" operator="equal">
      <formula>"Media"</formula>
    </cfRule>
    <cfRule type="cellIs" dxfId="609" priority="647" operator="equal">
      <formula>"Muy Alta"</formula>
    </cfRule>
  </conditionalFormatting>
  <conditionalFormatting sqref="AJ100:AK100 AK101">
    <cfRule type="cellIs" dxfId="608" priority="562" operator="equal">
      <formula>"Alta"</formula>
    </cfRule>
  </conditionalFormatting>
  <conditionalFormatting sqref="AJ100:AK100">
    <cfRule type="cellIs" dxfId="607" priority="561" operator="equal">
      <formula>"Muy Alta"</formula>
    </cfRule>
    <cfRule type="cellIs" dxfId="606" priority="563" operator="equal">
      <formula>"Media"</formula>
    </cfRule>
    <cfRule type="cellIs" dxfId="605" priority="564" operator="equal">
      <formula>"Baja"</formula>
    </cfRule>
    <cfRule type="cellIs" dxfId="604" priority="565" operator="equal">
      <formula>"Muy Baja"</formula>
    </cfRule>
  </conditionalFormatting>
  <conditionalFormatting sqref="AJ103:AK103 AK104">
    <cfRule type="cellIs" dxfId="603" priority="533" operator="equal">
      <formula>"Alta"</formula>
    </cfRule>
  </conditionalFormatting>
  <conditionalFormatting sqref="AJ103:AK103">
    <cfRule type="cellIs" dxfId="602" priority="535" operator="equal">
      <formula>"Baja"</formula>
    </cfRule>
    <cfRule type="cellIs" dxfId="601" priority="532" operator="equal">
      <formula>"Muy Alta"</formula>
    </cfRule>
    <cfRule type="cellIs" dxfId="600" priority="536" operator="equal">
      <formula>"Muy Baja"</formula>
    </cfRule>
    <cfRule type="cellIs" dxfId="599" priority="534" operator="equal">
      <formula>"Media"</formula>
    </cfRule>
  </conditionalFormatting>
  <conditionalFormatting sqref="AJ106:AK106 AK107">
    <cfRule type="cellIs" dxfId="598" priority="504" operator="equal">
      <formula>"Alta"</formula>
    </cfRule>
  </conditionalFormatting>
  <conditionalFormatting sqref="AJ106:AK106">
    <cfRule type="cellIs" dxfId="597" priority="503" operator="equal">
      <formula>"Muy Alta"</formula>
    </cfRule>
    <cfRule type="cellIs" dxfId="596" priority="505" operator="equal">
      <formula>"Media"</formula>
    </cfRule>
    <cfRule type="cellIs" dxfId="595" priority="506" operator="equal">
      <formula>"Baja"</formula>
    </cfRule>
    <cfRule type="cellIs" dxfId="594" priority="507" operator="equal">
      <formula>"Muy Baja"</formula>
    </cfRule>
  </conditionalFormatting>
  <conditionalFormatting sqref="AJ109:AK109 AK110">
    <cfRule type="cellIs" dxfId="593" priority="475" operator="equal">
      <formula>"Alta"</formula>
    </cfRule>
  </conditionalFormatting>
  <conditionalFormatting sqref="AJ109:AK109">
    <cfRule type="cellIs" dxfId="592" priority="478" operator="equal">
      <formula>"Muy Baja"</formula>
    </cfRule>
    <cfRule type="cellIs" dxfId="591" priority="477" operator="equal">
      <formula>"Baja"</formula>
    </cfRule>
    <cfRule type="cellIs" dxfId="590" priority="476" operator="equal">
      <formula>"Media"</formula>
    </cfRule>
    <cfRule type="cellIs" dxfId="589" priority="474" operator="equal">
      <formula>"Muy Alta"</formula>
    </cfRule>
  </conditionalFormatting>
  <conditionalFormatting sqref="AJ112:AK112 AK113">
    <cfRule type="cellIs" dxfId="588" priority="446" operator="equal">
      <formula>"Alta"</formula>
    </cfRule>
  </conditionalFormatting>
  <conditionalFormatting sqref="AJ112:AK112">
    <cfRule type="cellIs" dxfId="587" priority="448" operator="equal">
      <formula>"Baja"</formula>
    </cfRule>
    <cfRule type="cellIs" dxfId="586" priority="449" operator="equal">
      <formula>"Muy Baja"</formula>
    </cfRule>
    <cfRule type="cellIs" dxfId="585" priority="445" operator="equal">
      <formula>"Muy Alta"</formula>
    </cfRule>
    <cfRule type="cellIs" dxfId="584" priority="447" operator="equal">
      <formula>"Media"</formula>
    </cfRule>
  </conditionalFormatting>
  <conditionalFormatting sqref="AJ115:AK115 AK116">
    <cfRule type="cellIs" dxfId="583" priority="417" operator="equal">
      <formula>"Alta"</formula>
    </cfRule>
  </conditionalFormatting>
  <conditionalFormatting sqref="AJ115:AK115">
    <cfRule type="cellIs" dxfId="582" priority="420" operator="equal">
      <formula>"Muy Baja"</formula>
    </cfRule>
    <cfRule type="cellIs" dxfId="581" priority="416" operator="equal">
      <formula>"Muy Alta"</formula>
    </cfRule>
    <cfRule type="cellIs" dxfId="580" priority="419" operator="equal">
      <formula>"Baja"</formula>
    </cfRule>
    <cfRule type="cellIs" dxfId="579" priority="418" operator="equal">
      <formula>"Media"</formula>
    </cfRule>
  </conditionalFormatting>
  <conditionalFormatting sqref="AJ118:AK118 AK119">
    <cfRule type="cellIs" dxfId="578" priority="388" operator="equal">
      <formula>"Alta"</formula>
    </cfRule>
  </conditionalFormatting>
  <conditionalFormatting sqref="AJ118:AK118">
    <cfRule type="cellIs" dxfId="577" priority="387" operator="equal">
      <formula>"Muy Alta"</formula>
    </cfRule>
    <cfRule type="cellIs" dxfId="576" priority="389" operator="equal">
      <formula>"Media"</formula>
    </cfRule>
    <cfRule type="cellIs" dxfId="575" priority="390" operator="equal">
      <formula>"Baja"</formula>
    </cfRule>
    <cfRule type="cellIs" dxfId="574" priority="391" operator="equal">
      <formula>"Muy Baja"</formula>
    </cfRule>
  </conditionalFormatting>
  <conditionalFormatting sqref="AJ121:AK121 AK122">
    <cfRule type="cellIs" dxfId="573" priority="359" operator="equal">
      <formula>"Alta"</formula>
    </cfRule>
  </conditionalFormatting>
  <conditionalFormatting sqref="AJ121:AK121">
    <cfRule type="cellIs" dxfId="572" priority="361" operator="equal">
      <formula>"Baja"</formula>
    </cfRule>
    <cfRule type="cellIs" dxfId="571" priority="360" operator="equal">
      <formula>"Media"</formula>
    </cfRule>
    <cfRule type="cellIs" dxfId="570" priority="358" operator="equal">
      <formula>"Muy Alta"</formula>
    </cfRule>
    <cfRule type="cellIs" dxfId="569" priority="362" operator="equal">
      <formula>"Muy Baja"</formula>
    </cfRule>
  </conditionalFormatting>
  <conditionalFormatting sqref="AJ124:AK124 AK125">
    <cfRule type="cellIs" dxfId="568" priority="330" operator="equal">
      <formula>"Alta"</formula>
    </cfRule>
  </conditionalFormatting>
  <conditionalFormatting sqref="AJ124:AK124">
    <cfRule type="cellIs" dxfId="567" priority="329" operator="equal">
      <formula>"Muy Alta"</formula>
    </cfRule>
    <cfRule type="cellIs" dxfId="566" priority="331" operator="equal">
      <formula>"Media"</formula>
    </cfRule>
    <cfRule type="cellIs" dxfId="565" priority="332" operator="equal">
      <formula>"Baja"</formula>
    </cfRule>
    <cfRule type="cellIs" dxfId="564" priority="333" operator="equal">
      <formula>"Muy Baja"</formula>
    </cfRule>
  </conditionalFormatting>
  <conditionalFormatting sqref="AJ127:AK127 AK128">
    <cfRule type="cellIs" dxfId="563" priority="301" operator="equal">
      <formula>"Alta"</formula>
    </cfRule>
  </conditionalFormatting>
  <conditionalFormatting sqref="AJ127:AK127">
    <cfRule type="cellIs" dxfId="562" priority="303" operator="equal">
      <formula>"Baja"</formula>
    </cfRule>
    <cfRule type="cellIs" dxfId="561" priority="302" operator="equal">
      <formula>"Media"</formula>
    </cfRule>
    <cfRule type="cellIs" dxfId="560" priority="304" operator="equal">
      <formula>"Muy Baja"</formula>
    </cfRule>
    <cfRule type="cellIs" dxfId="559" priority="300" operator="equal">
      <formula>"Muy Alta"</formula>
    </cfRule>
  </conditionalFormatting>
  <conditionalFormatting sqref="AJ130:AK130 AK131">
    <cfRule type="cellIs" dxfId="558" priority="272" operator="equal">
      <formula>"Alta"</formula>
    </cfRule>
  </conditionalFormatting>
  <conditionalFormatting sqref="AJ130:AK130">
    <cfRule type="cellIs" dxfId="557" priority="273" operator="equal">
      <formula>"Media"</formula>
    </cfRule>
    <cfRule type="cellIs" dxfId="556" priority="271" operator="equal">
      <formula>"Muy Alta"</formula>
    </cfRule>
    <cfRule type="cellIs" dxfId="555" priority="275" operator="equal">
      <formula>"Muy Baja"</formula>
    </cfRule>
    <cfRule type="cellIs" dxfId="554" priority="274" operator="equal">
      <formula>"Baja"</formula>
    </cfRule>
  </conditionalFormatting>
  <conditionalFormatting sqref="AJ133:AK133 AK134">
    <cfRule type="cellIs" dxfId="553" priority="243" operator="equal">
      <formula>"Alta"</formula>
    </cfRule>
  </conditionalFormatting>
  <conditionalFormatting sqref="AJ133:AK133">
    <cfRule type="cellIs" dxfId="552" priority="242" operator="equal">
      <formula>"Muy Alta"</formula>
    </cfRule>
    <cfRule type="cellIs" dxfId="551" priority="246" operator="equal">
      <formula>"Muy Baja"</formula>
    </cfRule>
    <cfRule type="cellIs" dxfId="550" priority="245" operator="equal">
      <formula>"Baja"</formula>
    </cfRule>
    <cfRule type="cellIs" dxfId="549" priority="244" operator="equal">
      <formula>"Media"</formula>
    </cfRule>
  </conditionalFormatting>
  <conditionalFormatting sqref="AJ136:AK136 AK137">
    <cfRule type="cellIs" dxfId="548" priority="214" operator="equal">
      <formula>"Alta"</formula>
    </cfRule>
  </conditionalFormatting>
  <conditionalFormatting sqref="AJ136:AK136">
    <cfRule type="cellIs" dxfId="547" priority="215" operator="equal">
      <formula>"Media"</formula>
    </cfRule>
    <cfRule type="cellIs" dxfId="546" priority="216" operator="equal">
      <formula>"Baja"</formula>
    </cfRule>
    <cfRule type="cellIs" dxfId="545" priority="217" operator="equal">
      <formula>"Muy Baja"</formula>
    </cfRule>
    <cfRule type="cellIs" dxfId="544" priority="213" operator="equal">
      <formula>"Muy Alta"</formula>
    </cfRule>
  </conditionalFormatting>
  <conditionalFormatting sqref="AJ139:AK139 AK140">
    <cfRule type="cellIs" dxfId="543" priority="185" operator="equal">
      <formula>"Alta"</formula>
    </cfRule>
  </conditionalFormatting>
  <conditionalFormatting sqref="AJ139:AK139">
    <cfRule type="cellIs" dxfId="542" priority="186" operator="equal">
      <formula>"Media"</formula>
    </cfRule>
    <cfRule type="cellIs" dxfId="541" priority="184" operator="equal">
      <formula>"Muy Alta"</formula>
    </cfRule>
    <cfRule type="cellIs" dxfId="540" priority="188" operator="equal">
      <formula>"Muy Baja"</formula>
    </cfRule>
    <cfRule type="cellIs" dxfId="539" priority="187" operator="equal">
      <formula>"Baja"</formula>
    </cfRule>
  </conditionalFormatting>
  <conditionalFormatting sqref="AJ142:AK142 AK143">
    <cfRule type="cellIs" dxfId="538" priority="156" operator="equal">
      <formula>"Alta"</formula>
    </cfRule>
  </conditionalFormatting>
  <conditionalFormatting sqref="AJ142:AK142">
    <cfRule type="cellIs" dxfId="537" priority="155" operator="equal">
      <formula>"Muy Alta"</formula>
    </cfRule>
    <cfRule type="cellIs" dxfId="536" priority="157" operator="equal">
      <formula>"Media"</formula>
    </cfRule>
    <cfRule type="cellIs" dxfId="535" priority="158" operator="equal">
      <formula>"Baja"</formula>
    </cfRule>
    <cfRule type="cellIs" dxfId="534" priority="159" operator="equal">
      <formula>"Muy Baja"</formula>
    </cfRule>
  </conditionalFormatting>
  <conditionalFormatting sqref="AJ145:AK145 AK146">
    <cfRule type="cellIs" dxfId="533" priority="127" operator="equal">
      <formula>"Alta"</formula>
    </cfRule>
  </conditionalFormatting>
  <conditionalFormatting sqref="AJ145:AK145">
    <cfRule type="cellIs" dxfId="532" priority="126" operator="equal">
      <formula>"Muy Alta"</formula>
    </cfRule>
    <cfRule type="cellIs" dxfId="531" priority="128" operator="equal">
      <formula>"Media"</formula>
    </cfRule>
    <cfRule type="cellIs" dxfId="530" priority="130" operator="equal">
      <formula>"Muy Baja"</formula>
    </cfRule>
    <cfRule type="cellIs" dxfId="529" priority="129" operator="equal">
      <formula>"Baja"</formula>
    </cfRule>
  </conditionalFormatting>
  <conditionalFormatting sqref="AJ148:AK148 AK149">
    <cfRule type="cellIs" dxfId="528" priority="98" operator="equal">
      <formula>"Alta"</formula>
    </cfRule>
  </conditionalFormatting>
  <conditionalFormatting sqref="AJ148:AK148">
    <cfRule type="cellIs" dxfId="527" priority="101" operator="equal">
      <formula>"Muy Baja"</formula>
    </cfRule>
    <cfRule type="cellIs" dxfId="526" priority="99" operator="equal">
      <formula>"Media"</formula>
    </cfRule>
    <cfRule type="cellIs" dxfId="525" priority="97" operator="equal">
      <formula>"Muy Alta"</formula>
    </cfRule>
    <cfRule type="cellIs" dxfId="524" priority="100" operator="equal">
      <formula>"Baja"</formula>
    </cfRule>
  </conditionalFormatting>
  <conditionalFormatting sqref="AJ151:AK151 AK152">
    <cfRule type="cellIs" dxfId="523" priority="69" operator="equal">
      <formula>"Alta"</formula>
    </cfRule>
  </conditionalFormatting>
  <conditionalFormatting sqref="AJ151:AK151">
    <cfRule type="cellIs" dxfId="522" priority="70" operator="equal">
      <formula>"Media"</formula>
    </cfRule>
    <cfRule type="cellIs" dxfId="521" priority="71" operator="equal">
      <formula>"Baja"</formula>
    </cfRule>
    <cfRule type="cellIs" dxfId="520" priority="72" operator="equal">
      <formula>"Muy Baja"</formula>
    </cfRule>
    <cfRule type="cellIs" dxfId="519" priority="68" operator="equal">
      <formula>"Muy Alta"</formula>
    </cfRule>
  </conditionalFormatting>
  <conditionalFormatting sqref="AJ154:AK154 AK155">
    <cfRule type="cellIs" dxfId="518" priority="40" operator="equal">
      <formula>"Alta"</formula>
    </cfRule>
  </conditionalFormatting>
  <conditionalFormatting sqref="AJ154:AK154">
    <cfRule type="cellIs" dxfId="517" priority="43" operator="equal">
      <formula>"Muy Baja"</formula>
    </cfRule>
    <cfRule type="cellIs" dxfId="516" priority="41" operator="equal">
      <formula>"Media"</formula>
    </cfRule>
    <cfRule type="cellIs" dxfId="515" priority="42" operator="equal">
      <formula>"Baja"</formula>
    </cfRule>
    <cfRule type="cellIs" dxfId="514" priority="39" operator="equal">
      <formula>"Muy Alta"</formula>
    </cfRule>
  </conditionalFormatting>
  <conditionalFormatting sqref="AJ157:AK157 AK158">
    <cfRule type="cellIs" dxfId="513" priority="11" operator="equal">
      <formula>"Alta"</formula>
    </cfRule>
  </conditionalFormatting>
  <conditionalFormatting sqref="AJ157:AK157">
    <cfRule type="cellIs" dxfId="512" priority="13" operator="equal">
      <formula>"Baja"</formula>
    </cfRule>
    <cfRule type="cellIs" dxfId="511" priority="10" operator="equal">
      <formula>"Muy Alta"</formula>
    </cfRule>
    <cfRule type="cellIs" dxfId="510" priority="12" operator="equal">
      <formula>"Media"</formula>
    </cfRule>
    <cfRule type="cellIs" dxfId="509" priority="14" operator="equal">
      <formula>"Muy Baja"</formula>
    </cfRule>
  </conditionalFormatting>
  <conditionalFormatting sqref="AJ160:AK160 AK161">
    <cfRule type="cellIs" dxfId="508" priority="618" operator="equal">
      <formula>"Alta"</formula>
    </cfRule>
  </conditionalFormatting>
  <conditionalFormatting sqref="AJ160:AK160">
    <cfRule type="cellIs" dxfId="507" priority="621" operator="equal">
      <formula>"Muy Baja"</formula>
    </cfRule>
    <cfRule type="cellIs" dxfId="506" priority="620" operator="equal">
      <formula>"Baja"</formula>
    </cfRule>
    <cfRule type="cellIs" dxfId="505" priority="619" operator="equal">
      <formula>"Media"</formula>
    </cfRule>
    <cfRule type="cellIs" dxfId="504" priority="617" operator="equal">
      <formula>"Muy Alta"</formula>
    </cfRule>
  </conditionalFormatting>
  <conditionalFormatting sqref="AK13:AK14">
    <cfRule type="cellIs" dxfId="503" priority="4817" operator="equal">
      <formula>"Alta"</formula>
    </cfRule>
  </conditionalFormatting>
  <conditionalFormatting sqref="AK13:AK15 AK17:AK18 AK20:AK21 AK23:AK24 AK26:AK27 AK29:AK30 AK32:AK33 AK35:AK36 AK38:AK39 AK41:AK42 AK44:AK45 AK47:AK48 AK50:AK51 AK53:AK54 AK56:AK57 AK59:AK60 AK62:AK63 AK65:AK66 AK68:AK69 AK71:AK72">
    <cfRule type="cellIs" dxfId="502" priority="4255" operator="equal">
      <formula>"Media"</formula>
    </cfRule>
    <cfRule type="cellIs" dxfId="501" priority="4256" operator="equal">
      <formula>"Baja"</formula>
    </cfRule>
    <cfRule type="cellIs" dxfId="500" priority="4257" operator="equal">
      <formula>"Muy Baja"</formula>
    </cfRule>
    <cfRule type="cellIs" dxfId="499" priority="4253" operator="equal">
      <formula>"Muy Alta"</formula>
    </cfRule>
  </conditionalFormatting>
  <conditionalFormatting sqref="AK15 AK18 AK21 AK24 AK27 AK30 AK33 AK36 AK39 AK42 AK45 AK48 AK51 AK54 AK57 AK60 AK63 AK66 AK69 AK72">
    <cfRule type="cellIs" dxfId="498" priority="4254" operator="equal">
      <formula>"Alta"</formula>
    </cfRule>
  </conditionalFormatting>
  <conditionalFormatting sqref="AK74:AK75">
    <cfRule type="cellIs" dxfId="497" priority="932" operator="equal">
      <formula>"Baja"</formula>
    </cfRule>
    <cfRule type="cellIs" dxfId="496" priority="933" operator="equal">
      <formula>"Muy Baja"</formula>
    </cfRule>
    <cfRule type="cellIs" dxfId="495" priority="929" operator="equal">
      <formula>"Muy Alta"</formula>
    </cfRule>
    <cfRule type="cellIs" dxfId="494" priority="931" operator="equal">
      <formula>"Media"</formula>
    </cfRule>
  </conditionalFormatting>
  <conditionalFormatting sqref="AK75">
    <cfRule type="cellIs" dxfId="493" priority="930" operator="equal">
      <formula>"Alta"</formula>
    </cfRule>
  </conditionalFormatting>
  <conditionalFormatting sqref="AK77:AK78">
    <cfRule type="cellIs" dxfId="492" priority="899" operator="equal">
      <formula>"Muy Baja"</formula>
    </cfRule>
    <cfRule type="cellIs" dxfId="491" priority="898" operator="equal">
      <formula>"Baja"</formula>
    </cfRule>
    <cfRule type="cellIs" dxfId="490" priority="895" operator="equal">
      <formula>"Muy Alta"</formula>
    </cfRule>
    <cfRule type="cellIs" dxfId="489" priority="897" operator="equal">
      <formula>"Media"</formula>
    </cfRule>
  </conditionalFormatting>
  <conditionalFormatting sqref="AK78">
    <cfRule type="cellIs" dxfId="488" priority="896" operator="equal">
      <formula>"Alta"</formula>
    </cfRule>
  </conditionalFormatting>
  <conditionalFormatting sqref="AK80:AK81">
    <cfRule type="cellIs" dxfId="487" priority="863" operator="equal">
      <formula>"Media"</formula>
    </cfRule>
    <cfRule type="cellIs" dxfId="486" priority="865" operator="equal">
      <formula>"Muy Baja"</formula>
    </cfRule>
    <cfRule type="cellIs" dxfId="485" priority="864" operator="equal">
      <formula>"Baja"</formula>
    </cfRule>
    <cfRule type="cellIs" dxfId="484" priority="861" operator="equal">
      <formula>"Muy Alta"</formula>
    </cfRule>
  </conditionalFormatting>
  <conditionalFormatting sqref="AK81">
    <cfRule type="cellIs" dxfId="483" priority="862" operator="equal">
      <formula>"Alta"</formula>
    </cfRule>
  </conditionalFormatting>
  <conditionalFormatting sqref="AK83:AK84">
    <cfRule type="cellIs" dxfId="482" priority="827" operator="equal">
      <formula>"Muy Alta"</formula>
    </cfRule>
    <cfRule type="cellIs" dxfId="481" priority="830" operator="equal">
      <formula>"Baja"</formula>
    </cfRule>
    <cfRule type="cellIs" dxfId="480" priority="829" operator="equal">
      <formula>"Media"</formula>
    </cfRule>
    <cfRule type="cellIs" dxfId="479" priority="831" operator="equal">
      <formula>"Muy Baja"</formula>
    </cfRule>
  </conditionalFormatting>
  <conditionalFormatting sqref="AK84">
    <cfRule type="cellIs" dxfId="478" priority="828" operator="equal">
      <formula>"Alta"</formula>
    </cfRule>
  </conditionalFormatting>
  <conditionalFormatting sqref="AK86:AK87">
    <cfRule type="cellIs" dxfId="477" priority="795" operator="equal">
      <formula>"Media"</formula>
    </cfRule>
    <cfRule type="cellIs" dxfId="476" priority="796" operator="equal">
      <formula>"Baja"</formula>
    </cfRule>
    <cfRule type="cellIs" dxfId="475" priority="797" operator="equal">
      <formula>"Muy Baja"</formula>
    </cfRule>
    <cfRule type="cellIs" dxfId="474" priority="793" operator="equal">
      <formula>"Muy Alta"</formula>
    </cfRule>
  </conditionalFormatting>
  <conditionalFormatting sqref="AK87">
    <cfRule type="cellIs" dxfId="473" priority="794" operator="equal">
      <formula>"Alta"</formula>
    </cfRule>
  </conditionalFormatting>
  <conditionalFormatting sqref="AK89:AK90">
    <cfRule type="cellIs" dxfId="472" priority="761" operator="equal">
      <formula>"Media"</formula>
    </cfRule>
    <cfRule type="cellIs" dxfId="471" priority="763" operator="equal">
      <formula>"Muy Baja"</formula>
    </cfRule>
    <cfRule type="cellIs" dxfId="470" priority="762" operator="equal">
      <formula>"Baja"</formula>
    </cfRule>
    <cfRule type="cellIs" dxfId="469" priority="759" operator="equal">
      <formula>"Muy Alta"</formula>
    </cfRule>
  </conditionalFormatting>
  <conditionalFormatting sqref="AK90">
    <cfRule type="cellIs" dxfId="468" priority="760" operator="equal">
      <formula>"Alta"</formula>
    </cfRule>
  </conditionalFormatting>
  <conditionalFormatting sqref="AK92:AK93">
    <cfRule type="cellIs" dxfId="467" priority="725" operator="equal">
      <formula>"Muy Alta"</formula>
    </cfRule>
    <cfRule type="cellIs" dxfId="466" priority="727" operator="equal">
      <formula>"Media"</formula>
    </cfRule>
    <cfRule type="cellIs" dxfId="465" priority="728" operator="equal">
      <formula>"Baja"</formula>
    </cfRule>
    <cfRule type="cellIs" dxfId="464" priority="729" operator="equal">
      <formula>"Muy Baja"</formula>
    </cfRule>
  </conditionalFormatting>
  <conditionalFormatting sqref="AK93">
    <cfRule type="cellIs" dxfId="463" priority="726" operator="equal">
      <formula>"Alta"</formula>
    </cfRule>
  </conditionalFormatting>
  <conditionalFormatting sqref="AK95:AK96 AK98:AK99 AK101:AK102 AK104:AK105 AK107:AK108 AK110:AK111 AK113:AK114 AK116:AK117 AK119:AK120 AK122:AK123 AK125:AK126 AK128:AK129 AK131:AK132 AK134:AK135 AK137:AK138 AK140:AK141 AK143:AK144 AK146:AK147 AK149:AK150 AK152:AK153 AK155:AK156 AK158:AK159 AK161:AK162">
    <cfRule type="cellIs" dxfId="462" priority="695" operator="equal">
      <formula>"Muy Baja"</formula>
    </cfRule>
    <cfRule type="cellIs" dxfId="461" priority="693" operator="equal">
      <formula>"Media"</formula>
    </cfRule>
    <cfRule type="cellIs" dxfId="460" priority="694" operator="equal">
      <formula>"Baja"</formula>
    </cfRule>
    <cfRule type="cellIs" dxfId="459" priority="691" operator="equal">
      <formula>"Muy Alta"</formula>
    </cfRule>
  </conditionalFormatting>
  <conditionalFormatting sqref="AK96 AK99 AK102 AK105 AK108 AK111 AK114 AK117 AK120 AK123 AK126 AK129 AK132 AK135 AK138 AK141 AK144 AK147 AK150 AK153 AK156 AK159">
    <cfRule type="cellIs" dxfId="458" priority="692" operator="equal">
      <formula>"Alta"</formula>
    </cfRule>
  </conditionalFormatting>
  <conditionalFormatting sqref="AK162">
    <cfRule type="cellIs" dxfId="457" priority="632" operator="equal">
      <formula>"Alta"</formula>
    </cfRule>
  </conditionalFormatting>
  <conditionalFormatting sqref="AM13">
    <cfRule type="cellIs" dxfId="456" priority="4825" operator="equal">
      <formula>"Leve"</formula>
    </cfRule>
    <cfRule type="cellIs" dxfId="455" priority="4824" operator="equal">
      <formula>"Menor"</formula>
    </cfRule>
    <cfRule type="cellIs" dxfId="454" priority="4821" operator="equal">
      <formula>"Catastrófico"</formula>
    </cfRule>
    <cfRule type="cellIs" dxfId="453" priority="4822" operator="equal">
      <formula>"Mayor"</formula>
    </cfRule>
    <cfRule type="cellIs" dxfId="452" priority="4823" operator="equal">
      <formula>"Moderado"</formula>
    </cfRule>
  </conditionalFormatting>
  <conditionalFormatting sqref="AM16">
    <cfRule type="cellIs" dxfId="451" priority="1476" operator="equal">
      <formula>"Mayor"</formula>
    </cfRule>
    <cfRule type="cellIs" dxfId="450" priority="1477" operator="equal">
      <formula>"Moderado"</formula>
    </cfRule>
    <cfRule type="cellIs" dxfId="449" priority="1478" operator="equal">
      <formula>"Menor"</formula>
    </cfRule>
    <cfRule type="cellIs" dxfId="448" priority="1479" operator="equal">
      <formula>"Leve"</formula>
    </cfRule>
    <cfRule type="cellIs" dxfId="447" priority="1475" operator="equal">
      <formula>"Catastrófico"</formula>
    </cfRule>
  </conditionalFormatting>
  <conditionalFormatting sqref="AM19">
    <cfRule type="cellIs" dxfId="446" priority="1450" operator="equal">
      <formula>"Leve"</formula>
    </cfRule>
    <cfRule type="cellIs" dxfId="445" priority="1449" operator="equal">
      <formula>"Menor"</formula>
    </cfRule>
    <cfRule type="cellIs" dxfId="444" priority="1447" operator="equal">
      <formula>"Mayor"</formula>
    </cfRule>
    <cfRule type="cellIs" dxfId="443" priority="1446" operator="equal">
      <formula>"Catastrófico"</formula>
    </cfRule>
    <cfRule type="cellIs" dxfId="442" priority="1448" operator="equal">
      <formula>"Moderado"</formula>
    </cfRule>
  </conditionalFormatting>
  <conditionalFormatting sqref="AM22">
    <cfRule type="cellIs" dxfId="441" priority="1417" operator="equal">
      <formula>"Catastrófico"</formula>
    </cfRule>
    <cfRule type="cellIs" dxfId="440" priority="1418" operator="equal">
      <formula>"Mayor"</formula>
    </cfRule>
    <cfRule type="cellIs" dxfId="439" priority="1420" operator="equal">
      <formula>"Menor"</formula>
    </cfRule>
    <cfRule type="cellIs" dxfId="438" priority="1421" operator="equal">
      <formula>"Leve"</formula>
    </cfRule>
    <cfRule type="cellIs" dxfId="437" priority="1419" operator="equal">
      <formula>"Moderado"</formula>
    </cfRule>
  </conditionalFormatting>
  <conditionalFormatting sqref="AM25">
    <cfRule type="cellIs" dxfId="436" priority="1390" operator="equal">
      <formula>"Moderado"</formula>
    </cfRule>
    <cfRule type="cellIs" dxfId="435" priority="1391" operator="equal">
      <formula>"Menor"</formula>
    </cfRule>
    <cfRule type="cellIs" dxfId="434" priority="1392" operator="equal">
      <formula>"Leve"</formula>
    </cfRule>
    <cfRule type="cellIs" dxfId="433" priority="1389" operator="equal">
      <formula>"Mayor"</formula>
    </cfRule>
    <cfRule type="cellIs" dxfId="432" priority="1388" operator="equal">
      <formula>"Catastrófico"</formula>
    </cfRule>
  </conditionalFormatting>
  <conditionalFormatting sqref="AM28">
    <cfRule type="cellIs" dxfId="431" priority="1361" operator="equal">
      <formula>"Moderado"</formula>
    </cfRule>
    <cfRule type="cellIs" dxfId="430" priority="1360" operator="equal">
      <formula>"Mayor"</formula>
    </cfRule>
    <cfRule type="cellIs" dxfId="429" priority="1362" operator="equal">
      <formula>"Menor"</formula>
    </cfRule>
    <cfRule type="cellIs" dxfId="428" priority="1363" operator="equal">
      <formula>"Leve"</formula>
    </cfRule>
    <cfRule type="cellIs" dxfId="427" priority="1359" operator="equal">
      <formula>"Catastrófico"</formula>
    </cfRule>
  </conditionalFormatting>
  <conditionalFormatting sqref="AM31">
    <cfRule type="cellIs" dxfId="426" priority="1333" operator="equal">
      <formula>"Menor"</formula>
    </cfRule>
    <cfRule type="cellIs" dxfId="425" priority="1332" operator="equal">
      <formula>"Moderado"</formula>
    </cfRule>
    <cfRule type="cellIs" dxfId="424" priority="1331" operator="equal">
      <formula>"Mayor"</formula>
    </cfRule>
    <cfRule type="cellIs" dxfId="423" priority="1330" operator="equal">
      <formula>"Catastrófico"</formula>
    </cfRule>
    <cfRule type="cellIs" dxfId="422" priority="1334" operator="equal">
      <formula>"Leve"</formula>
    </cfRule>
  </conditionalFormatting>
  <conditionalFormatting sqref="AM34">
    <cfRule type="cellIs" dxfId="421" priority="1303" operator="equal">
      <formula>"Moderado"</formula>
    </cfRule>
    <cfRule type="cellIs" dxfId="420" priority="1304" operator="equal">
      <formula>"Menor"</formula>
    </cfRule>
    <cfRule type="cellIs" dxfId="419" priority="1301" operator="equal">
      <formula>"Catastrófico"</formula>
    </cfRule>
    <cfRule type="cellIs" dxfId="418" priority="1305" operator="equal">
      <formula>"Leve"</formula>
    </cfRule>
    <cfRule type="cellIs" dxfId="417" priority="1302" operator="equal">
      <formula>"Mayor"</formula>
    </cfRule>
  </conditionalFormatting>
  <conditionalFormatting sqref="AM37">
    <cfRule type="cellIs" dxfId="416" priority="1272" operator="equal">
      <formula>"Catastrófico"</formula>
    </cfRule>
    <cfRule type="cellIs" dxfId="415" priority="1273" operator="equal">
      <formula>"Mayor"</formula>
    </cfRule>
    <cfRule type="cellIs" dxfId="414" priority="1274" operator="equal">
      <formula>"Moderado"</formula>
    </cfRule>
    <cfRule type="cellIs" dxfId="413" priority="1276" operator="equal">
      <formula>"Leve"</formula>
    </cfRule>
    <cfRule type="cellIs" dxfId="412" priority="1275" operator="equal">
      <formula>"Menor"</formula>
    </cfRule>
  </conditionalFormatting>
  <conditionalFormatting sqref="AM40">
    <cfRule type="cellIs" dxfId="411" priority="1244" operator="equal">
      <formula>"Mayor"</formula>
    </cfRule>
    <cfRule type="cellIs" dxfId="410" priority="1245" operator="equal">
      <formula>"Moderado"</formula>
    </cfRule>
    <cfRule type="cellIs" dxfId="409" priority="1246" operator="equal">
      <formula>"Menor"</formula>
    </cfRule>
    <cfRule type="cellIs" dxfId="408" priority="1247" operator="equal">
      <formula>"Leve"</formula>
    </cfRule>
    <cfRule type="cellIs" dxfId="407" priority="1243" operator="equal">
      <formula>"Catastrófico"</formula>
    </cfRule>
  </conditionalFormatting>
  <conditionalFormatting sqref="AM43">
    <cfRule type="cellIs" dxfId="406" priority="1214" operator="equal">
      <formula>"Catastrófico"</formula>
    </cfRule>
    <cfRule type="cellIs" dxfId="405" priority="1215" operator="equal">
      <formula>"Mayor"</formula>
    </cfRule>
    <cfRule type="cellIs" dxfId="404" priority="1217" operator="equal">
      <formula>"Menor"</formula>
    </cfRule>
    <cfRule type="cellIs" dxfId="403" priority="1216" operator="equal">
      <formula>"Moderado"</formula>
    </cfRule>
    <cfRule type="cellIs" dxfId="402" priority="1218" operator="equal">
      <formula>"Leve"</formula>
    </cfRule>
  </conditionalFormatting>
  <conditionalFormatting sqref="AM46">
    <cfRule type="cellIs" dxfId="401" priority="1188" operator="equal">
      <formula>"Menor"</formula>
    </cfRule>
    <cfRule type="cellIs" dxfId="400" priority="1187" operator="equal">
      <formula>"Moderado"</formula>
    </cfRule>
    <cfRule type="cellIs" dxfId="399" priority="1186" operator="equal">
      <formula>"Mayor"</formula>
    </cfRule>
    <cfRule type="cellIs" dxfId="398" priority="1185" operator="equal">
      <formula>"Catastrófico"</formula>
    </cfRule>
    <cfRule type="cellIs" dxfId="397" priority="1189" operator="equal">
      <formula>"Leve"</formula>
    </cfRule>
  </conditionalFormatting>
  <conditionalFormatting sqref="AM49">
    <cfRule type="cellIs" dxfId="396" priority="1160" operator="equal">
      <formula>"Leve"</formula>
    </cfRule>
    <cfRule type="cellIs" dxfId="395" priority="1159" operator="equal">
      <formula>"Menor"</formula>
    </cfRule>
    <cfRule type="cellIs" dxfId="394" priority="1158" operator="equal">
      <formula>"Moderado"</formula>
    </cfRule>
    <cfRule type="cellIs" dxfId="393" priority="1157" operator="equal">
      <formula>"Mayor"</formula>
    </cfRule>
    <cfRule type="cellIs" dxfId="392" priority="1156" operator="equal">
      <formula>"Catastrófico"</formula>
    </cfRule>
  </conditionalFormatting>
  <conditionalFormatting sqref="AM52">
    <cfRule type="cellIs" dxfId="391" priority="1127" operator="equal">
      <formula>"Catastrófico"</formula>
    </cfRule>
    <cfRule type="cellIs" dxfId="390" priority="1130" operator="equal">
      <formula>"Menor"</formula>
    </cfRule>
    <cfRule type="cellIs" dxfId="389" priority="1128" operator="equal">
      <formula>"Mayor"</formula>
    </cfRule>
    <cfRule type="cellIs" dxfId="388" priority="1129" operator="equal">
      <formula>"Moderado"</formula>
    </cfRule>
    <cfRule type="cellIs" dxfId="387" priority="1131" operator="equal">
      <formula>"Leve"</formula>
    </cfRule>
  </conditionalFormatting>
  <conditionalFormatting sqref="AM55">
    <cfRule type="cellIs" dxfId="386" priority="1102" operator="equal">
      <formula>"Leve"</formula>
    </cfRule>
    <cfRule type="cellIs" dxfId="385" priority="1101" operator="equal">
      <formula>"Menor"</formula>
    </cfRule>
    <cfRule type="cellIs" dxfId="384" priority="1100" operator="equal">
      <formula>"Moderado"</formula>
    </cfRule>
    <cfRule type="cellIs" dxfId="383" priority="1099" operator="equal">
      <formula>"Mayor"</formula>
    </cfRule>
    <cfRule type="cellIs" dxfId="382" priority="1098" operator="equal">
      <formula>"Catastrófico"</formula>
    </cfRule>
  </conditionalFormatting>
  <conditionalFormatting sqref="AM58">
    <cfRule type="cellIs" dxfId="381" priority="1070" operator="equal">
      <formula>"Mayor"</formula>
    </cfRule>
    <cfRule type="cellIs" dxfId="380" priority="1069" operator="equal">
      <formula>"Catastrófico"</formula>
    </cfRule>
    <cfRule type="cellIs" dxfId="379" priority="1071" operator="equal">
      <formula>"Moderado"</formula>
    </cfRule>
    <cfRule type="cellIs" dxfId="378" priority="1072" operator="equal">
      <formula>"Menor"</formula>
    </cfRule>
    <cfRule type="cellIs" dxfId="377" priority="1073" operator="equal">
      <formula>"Leve"</formula>
    </cfRule>
  </conditionalFormatting>
  <conditionalFormatting sqref="AM61">
    <cfRule type="cellIs" dxfId="376" priority="1042" operator="equal">
      <formula>"Moderado"</formula>
    </cfRule>
    <cfRule type="cellIs" dxfId="375" priority="1041" operator="equal">
      <formula>"Mayor"</formula>
    </cfRule>
    <cfRule type="cellIs" dxfId="374" priority="1040" operator="equal">
      <formula>"Catastrófico"</formula>
    </cfRule>
    <cfRule type="cellIs" dxfId="373" priority="1044" operator="equal">
      <formula>"Leve"</formula>
    </cfRule>
    <cfRule type="cellIs" dxfId="372" priority="1043" operator="equal">
      <formula>"Menor"</formula>
    </cfRule>
  </conditionalFormatting>
  <conditionalFormatting sqref="AM64">
    <cfRule type="cellIs" dxfId="371" priority="1014" operator="equal">
      <formula>"Menor"</formula>
    </cfRule>
    <cfRule type="cellIs" dxfId="370" priority="1011" operator="equal">
      <formula>"Catastrófico"</formula>
    </cfRule>
    <cfRule type="cellIs" dxfId="369" priority="1013" operator="equal">
      <formula>"Moderado"</formula>
    </cfRule>
    <cfRule type="cellIs" dxfId="368" priority="1015" operator="equal">
      <formula>"Leve"</formula>
    </cfRule>
    <cfRule type="cellIs" dxfId="367" priority="1012" operator="equal">
      <formula>"Mayor"</formula>
    </cfRule>
  </conditionalFormatting>
  <conditionalFormatting sqref="AM67">
    <cfRule type="cellIs" dxfId="366" priority="983" operator="equal">
      <formula>"Mayor"</formula>
    </cfRule>
    <cfRule type="cellIs" dxfId="365" priority="984" operator="equal">
      <formula>"Moderado"</formula>
    </cfRule>
    <cfRule type="cellIs" dxfId="364" priority="986" operator="equal">
      <formula>"Leve"</formula>
    </cfRule>
    <cfRule type="cellIs" dxfId="363" priority="985" operator="equal">
      <formula>"Menor"</formula>
    </cfRule>
    <cfRule type="cellIs" dxfId="362" priority="982" operator="equal">
      <formula>"Catastrófico"</formula>
    </cfRule>
  </conditionalFormatting>
  <conditionalFormatting sqref="AM70">
    <cfRule type="cellIs" dxfId="361" priority="957" operator="equal">
      <formula>"Leve"</formula>
    </cfRule>
    <cfRule type="cellIs" dxfId="360" priority="956" operator="equal">
      <formula>"Menor"</formula>
    </cfRule>
    <cfRule type="cellIs" dxfId="359" priority="953" operator="equal">
      <formula>"Catastrófico"</formula>
    </cfRule>
    <cfRule type="cellIs" dxfId="358" priority="954" operator="equal">
      <formula>"Mayor"</formula>
    </cfRule>
    <cfRule type="cellIs" dxfId="357" priority="955" operator="equal">
      <formula>"Moderado"</formula>
    </cfRule>
  </conditionalFormatting>
  <conditionalFormatting sqref="AM73">
    <cfRule type="cellIs" dxfId="356" priority="919" operator="equal">
      <formula>"Catastrófico"</formula>
    </cfRule>
    <cfRule type="cellIs" dxfId="355" priority="922" operator="equal">
      <formula>"Menor"</formula>
    </cfRule>
    <cfRule type="cellIs" dxfId="354" priority="923" operator="equal">
      <formula>"Leve"</formula>
    </cfRule>
    <cfRule type="cellIs" dxfId="353" priority="921" operator="equal">
      <formula>"Moderado"</formula>
    </cfRule>
    <cfRule type="cellIs" dxfId="352" priority="920" operator="equal">
      <formula>"Mayor"</formula>
    </cfRule>
  </conditionalFormatting>
  <conditionalFormatting sqref="AM76">
    <cfRule type="cellIs" dxfId="351" priority="887" operator="equal">
      <formula>"Moderado"</formula>
    </cfRule>
    <cfRule type="cellIs" dxfId="350" priority="889" operator="equal">
      <formula>"Leve"</formula>
    </cfRule>
    <cfRule type="cellIs" dxfId="349" priority="888" operator="equal">
      <formula>"Menor"</formula>
    </cfRule>
    <cfRule type="cellIs" dxfId="348" priority="885" operator="equal">
      <formula>"Catastrófico"</formula>
    </cfRule>
    <cfRule type="cellIs" dxfId="347" priority="886" operator="equal">
      <formula>"Mayor"</formula>
    </cfRule>
  </conditionalFormatting>
  <conditionalFormatting sqref="AM79">
    <cfRule type="cellIs" dxfId="346" priority="851" operator="equal">
      <formula>"Catastrófico"</formula>
    </cfRule>
    <cfRule type="cellIs" dxfId="345" priority="852" operator="equal">
      <formula>"Mayor"</formula>
    </cfRule>
    <cfRule type="cellIs" dxfId="344" priority="853" operator="equal">
      <formula>"Moderado"</formula>
    </cfRule>
    <cfRule type="cellIs" dxfId="343" priority="855" operator="equal">
      <formula>"Leve"</formula>
    </cfRule>
    <cfRule type="cellIs" dxfId="342" priority="854" operator="equal">
      <formula>"Menor"</formula>
    </cfRule>
  </conditionalFormatting>
  <conditionalFormatting sqref="AM82">
    <cfRule type="cellIs" dxfId="341" priority="817" operator="equal">
      <formula>"Catastrófico"</formula>
    </cfRule>
    <cfRule type="cellIs" dxfId="340" priority="819" operator="equal">
      <formula>"Moderado"</formula>
    </cfRule>
    <cfRule type="cellIs" dxfId="339" priority="820" operator="equal">
      <formula>"Menor"</formula>
    </cfRule>
    <cfRule type="cellIs" dxfId="338" priority="821" operator="equal">
      <formula>"Leve"</formula>
    </cfRule>
    <cfRule type="cellIs" dxfId="337" priority="818" operator="equal">
      <formula>"Mayor"</formula>
    </cfRule>
  </conditionalFormatting>
  <conditionalFormatting sqref="AM85">
    <cfRule type="cellIs" dxfId="336" priority="784" operator="equal">
      <formula>"Mayor"</formula>
    </cfRule>
    <cfRule type="cellIs" dxfId="335" priority="783" operator="equal">
      <formula>"Catastrófico"</formula>
    </cfRule>
    <cfRule type="cellIs" dxfId="334" priority="787" operator="equal">
      <formula>"Leve"</formula>
    </cfRule>
    <cfRule type="cellIs" dxfId="333" priority="786" operator="equal">
      <formula>"Menor"</formula>
    </cfRule>
    <cfRule type="cellIs" dxfId="332" priority="785" operator="equal">
      <formula>"Moderado"</formula>
    </cfRule>
  </conditionalFormatting>
  <conditionalFormatting sqref="AM88">
    <cfRule type="cellIs" dxfId="331" priority="753" operator="equal">
      <formula>"Leve"</formula>
    </cfRule>
    <cfRule type="cellIs" dxfId="330" priority="751" operator="equal">
      <formula>"Moderado"</formula>
    </cfRule>
    <cfRule type="cellIs" dxfId="329" priority="752" operator="equal">
      <formula>"Menor"</formula>
    </cfRule>
    <cfRule type="cellIs" dxfId="328" priority="750" operator="equal">
      <formula>"Mayor"</formula>
    </cfRule>
    <cfRule type="cellIs" dxfId="327" priority="749" operator="equal">
      <formula>"Catastrófico"</formula>
    </cfRule>
  </conditionalFormatting>
  <conditionalFormatting sqref="AM91">
    <cfRule type="cellIs" dxfId="326" priority="715" operator="equal">
      <formula>"Catastrófico"</formula>
    </cfRule>
    <cfRule type="cellIs" dxfId="325" priority="716" operator="equal">
      <formula>"Mayor"</formula>
    </cfRule>
    <cfRule type="cellIs" dxfId="324" priority="717" operator="equal">
      <formula>"Moderado"</formula>
    </cfRule>
    <cfRule type="cellIs" dxfId="323" priority="718" operator="equal">
      <formula>"Menor"</formula>
    </cfRule>
    <cfRule type="cellIs" dxfId="322" priority="719" operator="equal">
      <formula>"Leve"</formula>
    </cfRule>
  </conditionalFormatting>
  <conditionalFormatting sqref="AM94">
    <cfRule type="cellIs" dxfId="321" priority="682" operator="equal">
      <formula>"Mayor"</formula>
    </cfRule>
    <cfRule type="cellIs" dxfId="320" priority="683" operator="equal">
      <formula>"Moderado"</formula>
    </cfRule>
    <cfRule type="cellIs" dxfId="319" priority="681" operator="equal">
      <formula>"Catastrófico"</formula>
    </cfRule>
    <cfRule type="cellIs" dxfId="318" priority="685" operator="equal">
      <formula>"Leve"</formula>
    </cfRule>
    <cfRule type="cellIs" dxfId="317" priority="684" operator="equal">
      <formula>"Menor"</formula>
    </cfRule>
  </conditionalFormatting>
  <conditionalFormatting sqref="AM97">
    <cfRule type="cellIs" dxfId="316" priority="652" operator="equal">
      <formula>"Catastrófico"</formula>
    </cfRule>
    <cfRule type="cellIs" dxfId="315" priority="654" operator="equal">
      <formula>"Moderado"</formula>
    </cfRule>
    <cfRule type="cellIs" dxfId="314" priority="656" operator="equal">
      <formula>"Leve"</formula>
    </cfRule>
    <cfRule type="cellIs" dxfId="313" priority="655" operator="equal">
      <formula>"Menor"</formula>
    </cfRule>
    <cfRule type="cellIs" dxfId="312" priority="653" operator="equal">
      <formula>"Mayor"</formula>
    </cfRule>
  </conditionalFormatting>
  <conditionalFormatting sqref="AM100">
    <cfRule type="cellIs" dxfId="311" priority="566" operator="equal">
      <formula>"Catastrófico"</formula>
    </cfRule>
    <cfRule type="cellIs" dxfId="310" priority="570" operator="equal">
      <formula>"Leve"</formula>
    </cfRule>
    <cfRule type="cellIs" dxfId="309" priority="569" operator="equal">
      <formula>"Menor"</formula>
    </cfRule>
    <cfRule type="cellIs" dxfId="308" priority="568" operator="equal">
      <formula>"Moderado"</formula>
    </cfRule>
    <cfRule type="cellIs" dxfId="307" priority="567" operator="equal">
      <formula>"Mayor"</formula>
    </cfRule>
  </conditionalFormatting>
  <conditionalFormatting sqref="AM103">
    <cfRule type="cellIs" dxfId="306" priority="538" operator="equal">
      <formula>"Mayor"</formula>
    </cfRule>
    <cfRule type="cellIs" dxfId="305" priority="541" operator="equal">
      <formula>"Leve"</formula>
    </cfRule>
    <cfRule type="cellIs" dxfId="304" priority="540" operator="equal">
      <formula>"Menor"</formula>
    </cfRule>
    <cfRule type="cellIs" dxfId="303" priority="537" operator="equal">
      <formula>"Catastrófico"</formula>
    </cfRule>
    <cfRule type="cellIs" dxfId="302" priority="539" operator="equal">
      <formula>"Moderado"</formula>
    </cfRule>
  </conditionalFormatting>
  <conditionalFormatting sqref="AM106">
    <cfRule type="cellIs" dxfId="301" priority="508" operator="equal">
      <formula>"Catastrófico"</formula>
    </cfRule>
    <cfRule type="cellIs" dxfId="300" priority="509" operator="equal">
      <formula>"Mayor"</formula>
    </cfRule>
    <cfRule type="cellIs" dxfId="299" priority="510" operator="equal">
      <formula>"Moderado"</formula>
    </cfRule>
    <cfRule type="cellIs" dxfId="298" priority="511" operator="equal">
      <formula>"Menor"</formula>
    </cfRule>
    <cfRule type="cellIs" dxfId="297" priority="512" operator="equal">
      <formula>"Leve"</formula>
    </cfRule>
  </conditionalFormatting>
  <conditionalFormatting sqref="AM109">
    <cfRule type="cellIs" dxfId="296" priority="483" operator="equal">
      <formula>"Leve"</formula>
    </cfRule>
    <cfRule type="cellIs" dxfId="295" priority="482" operator="equal">
      <formula>"Menor"</formula>
    </cfRule>
    <cfRule type="cellIs" dxfId="294" priority="481" operator="equal">
      <formula>"Moderado"</formula>
    </cfRule>
    <cfRule type="cellIs" dxfId="293" priority="480" operator="equal">
      <formula>"Mayor"</formula>
    </cfRule>
    <cfRule type="cellIs" dxfId="292" priority="479" operator="equal">
      <formula>"Catastrófico"</formula>
    </cfRule>
  </conditionalFormatting>
  <conditionalFormatting sqref="AM112">
    <cfRule type="cellIs" dxfId="291" priority="452" operator="equal">
      <formula>"Moderado"</formula>
    </cfRule>
    <cfRule type="cellIs" dxfId="290" priority="454" operator="equal">
      <formula>"Leve"</formula>
    </cfRule>
    <cfRule type="cellIs" dxfId="289" priority="453" operator="equal">
      <formula>"Menor"</formula>
    </cfRule>
    <cfRule type="cellIs" dxfId="288" priority="450" operator="equal">
      <formula>"Catastrófico"</formula>
    </cfRule>
    <cfRule type="cellIs" dxfId="287" priority="451" operator="equal">
      <formula>"Mayor"</formula>
    </cfRule>
  </conditionalFormatting>
  <conditionalFormatting sqref="AM115">
    <cfRule type="cellIs" dxfId="286" priority="425" operator="equal">
      <formula>"Leve"</formula>
    </cfRule>
    <cfRule type="cellIs" dxfId="285" priority="421" operator="equal">
      <formula>"Catastrófico"</formula>
    </cfRule>
    <cfRule type="cellIs" dxfId="284" priority="422" operator="equal">
      <formula>"Mayor"</formula>
    </cfRule>
    <cfRule type="cellIs" dxfId="283" priority="424" operator="equal">
      <formula>"Menor"</formula>
    </cfRule>
    <cfRule type="cellIs" dxfId="282" priority="423" operator="equal">
      <formula>"Moderado"</formula>
    </cfRule>
  </conditionalFormatting>
  <conditionalFormatting sqref="AM118">
    <cfRule type="cellIs" dxfId="281" priority="393" operator="equal">
      <formula>"Mayor"</formula>
    </cfRule>
    <cfRule type="cellIs" dxfId="280" priority="392" operator="equal">
      <formula>"Catastrófico"</formula>
    </cfRule>
    <cfRule type="cellIs" dxfId="279" priority="395" operator="equal">
      <formula>"Menor"</formula>
    </cfRule>
    <cfRule type="cellIs" dxfId="278" priority="396" operator="equal">
      <formula>"Leve"</formula>
    </cfRule>
    <cfRule type="cellIs" dxfId="277" priority="394" operator="equal">
      <formula>"Moderado"</formula>
    </cfRule>
  </conditionalFormatting>
  <conditionalFormatting sqref="AM121">
    <cfRule type="cellIs" dxfId="276" priority="363" operator="equal">
      <formula>"Catastrófico"</formula>
    </cfRule>
    <cfRule type="cellIs" dxfId="275" priority="364" operator="equal">
      <formula>"Mayor"</formula>
    </cfRule>
    <cfRule type="cellIs" dxfId="274" priority="365" operator="equal">
      <formula>"Moderado"</formula>
    </cfRule>
    <cfRule type="cellIs" dxfId="273" priority="366" operator="equal">
      <formula>"Menor"</formula>
    </cfRule>
    <cfRule type="cellIs" dxfId="272" priority="367" operator="equal">
      <formula>"Leve"</formula>
    </cfRule>
  </conditionalFormatting>
  <conditionalFormatting sqref="AM124">
    <cfRule type="cellIs" dxfId="271" priority="338" operator="equal">
      <formula>"Leve"</formula>
    </cfRule>
    <cfRule type="cellIs" dxfId="270" priority="337" operator="equal">
      <formula>"Menor"</formula>
    </cfRule>
    <cfRule type="cellIs" dxfId="269" priority="335" operator="equal">
      <formula>"Mayor"</formula>
    </cfRule>
    <cfRule type="cellIs" dxfId="268" priority="336" operator="equal">
      <formula>"Moderado"</formula>
    </cfRule>
    <cfRule type="cellIs" dxfId="267" priority="334" operator="equal">
      <formula>"Catastrófico"</formula>
    </cfRule>
  </conditionalFormatting>
  <conditionalFormatting sqref="AM127">
    <cfRule type="cellIs" dxfId="266" priority="307" operator="equal">
      <formula>"Moderado"</formula>
    </cfRule>
    <cfRule type="cellIs" dxfId="265" priority="309" operator="equal">
      <formula>"Leve"</formula>
    </cfRule>
    <cfRule type="cellIs" dxfId="264" priority="308" operator="equal">
      <formula>"Menor"</formula>
    </cfRule>
    <cfRule type="cellIs" dxfId="263" priority="306" operator="equal">
      <formula>"Mayor"</formula>
    </cfRule>
    <cfRule type="cellIs" dxfId="262" priority="305" operator="equal">
      <formula>"Catastrófico"</formula>
    </cfRule>
  </conditionalFormatting>
  <conditionalFormatting sqref="AM130">
    <cfRule type="cellIs" dxfId="261" priority="276" operator="equal">
      <formula>"Catastrófico"</formula>
    </cfRule>
    <cfRule type="cellIs" dxfId="260" priority="280" operator="equal">
      <formula>"Leve"</formula>
    </cfRule>
    <cfRule type="cellIs" dxfId="259" priority="279" operator="equal">
      <formula>"Menor"</formula>
    </cfRule>
    <cfRule type="cellIs" dxfId="258" priority="278" operator="equal">
      <formula>"Moderado"</formula>
    </cfRule>
    <cfRule type="cellIs" dxfId="257" priority="277" operator="equal">
      <formula>"Mayor"</formula>
    </cfRule>
  </conditionalFormatting>
  <conditionalFormatting sqref="AM133">
    <cfRule type="cellIs" dxfId="256" priority="247" operator="equal">
      <formula>"Catastrófico"</formula>
    </cfRule>
    <cfRule type="cellIs" dxfId="255" priority="248" operator="equal">
      <formula>"Mayor"</formula>
    </cfRule>
    <cfRule type="cellIs" dxfId="254" priority="249" operator="equal">
      <formula>"Moderado"</formula>
    </cfRule>
    <cfRule type="cellIs" dxfId="253" priority="250" operator="equal">
      <formula>"Menor"</formula>
    </cfRule>
    <cfRule type="cellIs" dxfId="252" priority="251" operator="equal">
      <formula>"Leve"</formula>
    </cfRule>
  </conditionalFormatting>
  <conditionalFormatting sqref="AM136">
    <cfRule type="cellIs" dxfId="251" priority="218" operator="equal">
      <formula>"Catastrófico"</formula>
    </cfRule>
    <cfRule type="cellIs" dxfId="250" priority="219" operator="equal">
      <formula>"Mayor"</formula>
    </cfRule>
    <cfRule type="cellIs" dxfId="249" priority="220" operator="equal">
      <formula>"Moderado"</formula>
    </cfRule>
    <cfRule type="cellIs" dxfId="248" priority="221" operator="equal">
      <formula>"Menor"</formula>
    </cfRule>
    <cfRule type="cellIs" dxfId="247" priority="222" operator="equal">
      <formula>"Leve"</formula>
    </cfRule>
  </conditionalFormatting>
  <conditionalFormatting sqref="AM139">
    <cfRule type="cellIs" dxfId="246" priority="189" operator="equal">
      <formula>"Catastrófico"</formula>
    </cfRule>
    <cfRule type="cellIs" dxfId="245" priority="191" operator="equal">
      <formula>"Moderado"</formula>
    </cfRule>
    <cfRule type="cellIs" dxfId="244" priority="193" operator="equal">
      <formula>"Leve"</formula>
    </cfRule>
    <cfRule type="cellIs" dxfId="243" priority="192" operator="equal">
      <formula>"Menor"</formula>
    </cfRule>
    <cfRule type="cellIs" dxfId="242" priority="190" operator="equal">
      <formula>"Mayor"</formula>
    </cfRule>
  </conditionalFormatting>
  <conditionalFormatting sqref="AM142">
    <cfRule type="cellIs" dxfId="241" priority="162" operator="equal">
      <formula>"Moderado"</formula>
    </cfRule>
    <cfRule type="cellIs" dxfId="240" priority="164" operator="equal">
      <formula>"Leve"</formula>
    </cfRule>
    <cfRule type="cellIs" dxfId="239" priority="163" operator="equal">
      <formula>"Menor"</formula>
    </cfRule>
    <cfRule type="cellIs" dxfId="238" priority="161" operator="equal">
      <formula>"Mayor"</formula>
    </cfRule>
    <cfRule type="cellIs" dxfId="237" priority="160" operator="equal">
      <formula>"Catastrófico"</formula>
    </cfRule>
  </conditionalFormatting>
  <conditionalFormatting sqref="AM145">
    <cfRule type="cellIs" dxfId="236" priority="134" operator="equal">
      <formula>"Menor"</formula>
    </cfRule>
    <cfRule type="cellIs" dxfId="235" priority="135" operator="equal">
      <formula>"Leve"</formula>
    </cfRule>
    <cfRule type="cellIs" dxfId="234" priority="133" operator="equal">
      <formula>"Moderado"</formula>
    </cfRule>
    <cfRule type="cellIs" dxfId="233" priority="132" operator="equal">
      <formula>"Mayor"</formula>
    </cfRule>
    <cfRule type="cellIs" dxfId="232" priority="131" operator="equal">
      <formula>"Catastrófico"</formula>
    </cfRule>
  </conditionalFormatting>
  <conditionalFormatting sqref="AM148">
    <cfRule type="cellIs" dxfId="231" priority="102" operator="equal">
      <formula>"Catastrófico"</formula>
    </cfRule>
    <cfRule type="cellIs" dxfId="230" priority="104" operator="equal">
      <formula>"Moderado"</formula>
    </cfRule>
    <cfRule type="cellIs" dxfId="229" priority="106" operator="equal">
      <formula>"Leve"</formula>
    </cfRule>
    <cfRule type="cellIs" dxfId="228" priority="105" operator="equal">
      <formula>"Menor"</formula>
    </cfRule>
    <cfRule type="cellIs" dxfId="227" priority="103" operator="equal">
      <formula>"Mayor"</formula>
    </cfRule>
  </conditionalFormatting>
  <conditionalFormatting sqref="AM151">
    <cfRule type="cellIs" dxfId="226" priority="76" operator="equal">
      <formula>"Menor"</formula>
    </cfRule>
    <cfRule type="cellIs" dxfId="225" priority="75" operator="equal">
      <formula>"Moderado"</formula>
    </cfRule>
    <cfRule type="cellIs" dxfId="224" priority="73" operator="equal">
      <formula>"Catastrófico"</formula>
    </cfRule>
    <cfRule type="cellIs" dxfId="223" priority="74" operator="equal">
      <formula>"Mayor"</formula>
    </cfRule>
    <cfRule type="cellIs" dxfId="222" priority="77" operator="equal">
      <formula>"Leve"</formula>
    </cfRule>
  </conditionalFormatting>
  <conditionalFormatting sqref="AM154">
    <cfRule type="cellIs" dxfId="221" priority="46" operator="equal">
      <formula>"Moderado"</formula>
    </cfRule>
    <cfRule type="cellIs" dxfId="220" priority="47" operator="equal">
      <formula>"Menor"</formula>
    </cfRule>
    <cfRule type="cellIs" dxfId="219" priority="48" operator="equal">
      <formula>"Leve"</formula>
    </cfRule>
    <cfRule type="cellIs" dxfId="218" priority="44" operator="equal">
      <formula>"Catastrófico"</formula>
    </cfRule>
    <cfRule type="cellIs" dxfId="217" priority="45" operator="equal">
      <formula>"Mayor"</formula>
    </cfRule>
  </conditionalFormatting>
  <conditionalFormatting sqref="AM157">
    <cfRule type="cellIs" dxfId="216" priority="17" operator="equal">
      <formula>"Moderado"</formula>
    </cfRule>
    <cfRule type="cellIs" dxfId="215" priority="16" operator="equal">
      <formula>"Mayor"</formula>
    </cfRule>
    <cfRule type="cellIs" dxfId="214" priority="15" operator="equal">
      <formula>"Catastrófico"</formula>
    </cfRule>
    <cfRule type="cellIs" dxfId="213" priority="19" operator="equal">
      <formula>"Leve"</formula>
    </cfRule>
    <cfRule type="cellIs" dxfId="212" priority="18" operator="equal">
      <formula>"Menor"</formula>
    </cfRule>
  </conditionalFormatting>
  <conditionalFormatting sqref="AM160">
    <cfRule type="cellIs" dxfId="211" priority="623" operator="equal">
      <formula>"Mayor"</formula>
    </cfRule>
    <cfRule type="cellIs" dxfId="210" priority="625" operator="equal">
      <formula>"Menor"</formula>
    </cfRule>
    <cfRule type="cellIs" dxfId="209" priority="626" operator="equal">
      <formula>"Leve"</formula>
    </cfRule>
    <cfRule type="cellIs" dxfId="208" priority="624" operator="equal">
      <formula>"Moderado"</formula>
    </cfRule>
    <cfRule type="cellIs" dxfId="207" priority="622" operator="equal">
      <formula>"Catastrófico"</formula>
    </cfRule>
  </conditionalFormatting>
  <conditionalFormatting sqref="AN13:AN162">
    <cfRule type="cellIs" dxfId="206" priority="3568" operator="equal">
      <formula>"Muy Baja"</formula>
    </cfRule>
    <cfRule type="cellIs" dxfId="205" priority="3564" operator="equal">
      <formula>"Muy Alta"</formula>
    </cfRule>
    <cfRule type="cellIs" dxfId="204" priority="3566" operator="equal">
      <formula>"Media"</formula>
    </cfRule>
    <cfRule type="cellIs" dxfId="203" priority="3567" operator="equal">
      <formula>"Baja"</formula>
    </cfRule>
    <cfRule type="cellIs" dxfId="202" priority="3565" operator="equal">
      <formula>"Alta"</formula>
    </cfRule>
  </conditionalFormatting>
  <conditionalFormatting sqref="AP13">
    <cfRule type="cellIs" dxfId="201" priority="4125" operator="equal">
      <formula>"Moderado"</formula>
    </cfRule>
    <cfRule type="cellIs" dxfId="200" priority="4126" operator="equal">
      <formula>"Bajo"</formula>
    </cfRule>
    <cfRule type="cellIs" dxfId="199" priority="4124" operator="equal">
      <formula>"Alto"</formula>
    </cfRule>
    <cfRule type="cellIs" dxfId="198" priority="4123" operator="equal">
      <formula>"Extremo"</formula>
    </cfRule>
  </conditionalFormatting>
  <conditionalFormatting sqref="AP16">
    <cfRule type="cellIs" dxfId="197" priority="1466" operator="equal">
      <formula>"Extremo"</formula>
    </cfRule>
    <cfRule type="cellIs" dxfId="196" priority="1467" operator="equal">
      <formula>"Alto"</formula>
    </cfRule>
    <cfRule type="cellIs" dxfId="195" priority="1469" operator="equal">
      <formula>"Bajo"</formula>
    </cfRule>
    <cfRule type="cellIs" dxfId="194" priority="1468" operator="equal">
      <formula>"Moderado"</formula>
    </cfRule>
  </conditionalFormatting>
  <conditionalFormatting sqref="AP19">
    <cfRule type="cellIs" dxfId="193" priority="1439" operator="equal">
      <formula>"Moderado"</formula>
    </cfRule>
    <cfRule type="cellIs" dxfId="192" priority="1437" operator="equal">
      <formula>"Extremo"</formula>
    </cfRule>
    <cfRule type="cellIs" dxfId="191" priority="1438" operator="equal">
      <formula>"Alto"</formula>
    </cfRule>
    <cfRule type="cellIs" dxfId="190" priority="1440" operator="equal">
      <formula>"Bajo"</formula>
    </cfRule>
  </conditionalFormatting>
  <conditionalFormatting sqref="AP22">
    <cfRule type="cellIs" dxfId="189" priority="1408" operator="equal">
      <formula>"Extremo"</formula>
    </cfRule>
    <cfRule type="cellIs" dxfId="188" priority="1410" operator="equal">
      <formula>"Moderado"</formula>
    </cfRule>
    <cfRule type="cellIs" dxfId="187" priority="1411" operator="equal">
      <formula>"Bajo"</formula>
    </cfRule>
    <cfRule type="cellIs" dxfId="186" priority="1409" operator="equal">
      <formula>"Alto"</formula>
    </cfRule>
  </conditionalFormatting>
  <conditionalFormatting sqref="AP25">
    <cfRule type="cellIs" dxfId="185" priority="1382" operator="equal">
      <formula>"Bajo"</formula>
    </cfRule>
    <cfRule type="cellIs" dxfId="184" priority="1380" operator="equal">
      <formula>"Alto"</formula>
    </cfRule>
    <cfRule type="cellIs" dxfId="183" priority="1381" operator="equal">
      <formula>"Moderado"</formula>
    </cfRule>
    <cfRule type="cellIs" dxfId="182" priority="1379" operator="equal">
      <formula>"Extremo"</formula>
    </cfRule>
  </conditionalFormatting>
  <conditionalFormatting sqref="AP28">
    <cfRule type="cellIs" dxfId="181" priority="1351" operator="equal">
      <formula>"Alto"</formula>
    </cfRule>
    <cfRule type="cellIs" dxfId="180" priority="1352" operator="equal">
      <formula>"Moderado"</formula>
    </cfRule>
    <cfRule type="cellIs" dxfId="179" priority="1353" operator="equal">
      <formula>"Bajo"</formula>
    </cfRule>
    <cfRule type="cellIs" dxfId="178" priority="1350" operator="equal">
      <formula>"Extremo"</formula>
    </cfRule>
  </conditionalFormatting>
  <conditionalFormatting sqref="AP31">
    <cfRule type="cellIs" dxfId="177" priority="1322" operator="equal">
      <formula>"Alto"</formula>
    </cfRule>
    <cfRule type="cellIs" dxfId="176" priority="1323" operator="equal">
      <formula>"Moderado"</formula>
    </cfRule>
    <cfRule type="cellIs" dxfId="175" priority="1324" operator="equal">
      <formula>"Bajo"</formula>
    </cfRule>
    <cfRule type="cellIs" dxfId="174" priority="1321" operator="equal">
      <formula>"Extremo"</formula>
    </cfRule>
  </conditionalFormatting>
  <conditionalFormatting sqref="AP34">
    <cfRule type="cellIs" dxfId="173" priority="1292" operator="equal">
      <formula>"Extremo"</formula>
    </cfRule>
    <cfRule type="cellIs" dxfId="172" priority="1294" operator="equal">
      <formula>"Moderado"</formula>
    </cfRule>
    <cfRule type="cellIs" dxfId="171" priority="1295" operator="equal">
      <formula>"Bajo"</formula>
    </cfRule>
    <cfRule type="cellIs" dxfId="170" priority="1293" operator="equal">
      <formula>"Alto"</formula>
    </cfRule>
  </conditionalFormatting>
  <conditionalFormatting sqref="AP37">
    <cfRule type="cellIs" dxfId="169" priority="1263" operator="equal">
      <formula>"Extremo"</formula>
    </cfRule>
    <cfRule type="cellIs" dxfId="168" priority="1266" operator="equal">
      <formula>"Bajo"</formula>
    </cfRule>
    <cfRule type="cellIs" dxfId="167" priority="1265" operator="equal">
      <formula>"Moderado"</formula>
    </cfRule>
    <cfRule type="cellIs" dxfId="166" priority="1264" operator="equal">
      <formula>"Alto"</formula>
    </cfRule>
  </conditionalFormatting>
  <conditionalFormatting sqref="AP40">
    <cfRule type="cellIs" dxfId="165" priority="1236" operator="equal">
      <formula>"Moderado"</formula>
    </cfRule>
    <cfRule type="cellIs" dxfId="164" priority="1234" operator="equal">
      <formula>"Extremo"</formula>
    </cfRule>
    <cfRule type="cellIs" dxfId="163" priority="1235" operator="equal">
      <formula>"Alto"</formula>
    </cfRule>
    <cfRule type="cellIs" dxfId="162" priority="1237" operator="equal">
      <formula>"Bajo"</formula>
    </cfRule>
  </conditionalFormatting>
  <conditionalFormatting sqref="AP43">
    <cfRule type="cellIs" dxfId="161" priority="1206" operator="equal">
      <formula>"Alto"</formula>
    </cfRule>
    <cfRule type="cellIs" dxfId="160" priority="1205" operator="equal">
      <formula>"Extremo"</formula>
    </cfRule>
    <cfRule type="cellIs" dxfId="159" priority="1207" operator="equal">
      <formula>"Moderado"</formula>
    </cfRule>
    <cfRule type="cellIs" dxfId="158" priority="1208" operator="equal">
      <formula>"Bajo"</formula>
    </cfRule>
  </conditionalFormatting>
  <conditionalFormatting sqref="AP46">
    <cfRule type="cellIs" dxfId="157" priority="1179" operator="equal">
      <formula>"Bajo"</formula>
    </cfRule>
    <cfRule type="cellIs" dxfId="156" priority="1177" operator="equal">
      <formula>"Alto"</formula>
    </cfRule>
    <cfRule type="cellIs" dxfId="155" priority="1176" operator="equal">
      <formula>"Extremo"</formula>
    </cfRule>
    <cfRule type="cellIs" dxfId="154" priority="1178" operator="equal">
      <formula>"Moderado"</formula>
    </cfRule>
  </conditionalFormatting>
  <conditionalFormatting sqref="AP49">
    <cfRule type="cellIs" dxfId="153" priority="1147" operator="equal">
      <formula>"Extremo"</formula>
    </cfRule>
    <cfRule type="cellIs" dxfId="152" priority="1148" operator="equal">
      <formula>"Alto"</formula>
    </cfRule>
    <cfRule type="cellIs" dxfId="151" priority="1149" operator="equal">
      <formula>"Moderado"</formula>
    </cfRule>
    <cfRule type="cellIs" dxfId="150" priority="1150" operator="equal">
      <formula>"Bajo"</formula>
    </cfRule>
  </conditionalFormatting>
  <conditionalFormatting sqref="AP52">
    <cfRule type="cellIs" dxfId="149" priority="1121" operator="equal">
      <formula>"Bajo"</formula>
    </cfRule>
    <cfRule type="cellIs" dxfId="148" priority="1118" operator="equal">
      <formula>"Extremo"</formula>
    </cfRule>
    <cfRule type="cellIs" dxfId="147" priority="1119" operator="equal">
      <formula>"Alto"</formula>
    </cfRule>
    <cfRule type="cellIs" dxfId="146" priority="1120" operator="equal">
      <formula>"Moderado"</formula>
    </cfRule>
  </conditionalFormatting>
  <conditionalFormatting sqref="AP55">
    <cfRule type="cellIs" dxfId="145" priority="1092" operator="equal">
      <formula>"Bajo"</formula>
    </cfRule>
    <cfRule type="cellIs" dxfId="144" priority="1091" operator="equal">
      <formula>"Moderado"</formula>
    </cfRule>
    <cfRule type="cellIs" dxfId="143" priority="1090" operator="equal">
      <formula>"Alto"</formula>
    </cfRule>
    <cfRule type="cellIs" dxfId="142" priority="1089" operator="equal">
      <formula>"Extremo"</formula>
    </cfRule>
  </conditionalFormatting>
  <conditionalFormatting sqref="AP58">
    <cfRule type="cellIs" dxfId="141" priority="1063" operator="equal">
      <formula>"Bajo"</formula>
    </cfRule>
    <cfRule type="cellIs" dxfId="140" priority="1062" operator="equal">
      <formula>"Moderado"</formula>
    </cfRule>
    <cfRule type="cellIs" dxfId="139" priority="1061" operator="equal">
      <formula>"Alto"</formula>
    </cfRule>
    <cfRule type="cellIs" dxfId="138" priority="1060" operator="equal">
      <formula>"Extremo"</formula>
    </cfRule>
  </conditionalFormatting>
  <conditionalFormatting sqref="AP61">
    <cfRule type="cellIs" dxfId="137" priority="1032" operator="equal">
      <formula>"Alto"</formula>
    </cfRule>
    <cfRule type="cellIs" dxfId="136" priority="1031" operator="equal">
      <formula>"Extremo"</formula>
    </cfRule>
    <cfRule type="cellIs" dxfId="135" priority="1034" operator="equal">
      <formula>"Bajo"</formula>
    </cfRule>
    <cfRule type="cellIs" dxfId="134" priority="1033" operator="equal">
      <formula>"Moderado"</formula>
    </cfRule>
  </conditionalFormatting>
  <conditionalFormatting sqref="AP64">
    <cfRule type="cellIs" dxfId="133" priority="1004" operator="equal">
      <formula>"Moderado"</formula>
    </cfRule>
    <cfRule type="cellIs" dxfId="132" priority="1002" operator="equal">
      <formula>"Extremo"</formula>
    </cfRule>
    <cfRule type="cellIs" dxfId="131" priority="1003" operator="equal">
      <formula>"Alto"</formula>
    </cfRule>
    <cfRule type="cellIs" dxfId="130" priority="1005" operator="equal">
      <formula>"Bajo"</formula>
    </cfRule>
  </conditionalFormatting>
  <conditionalFormatting sqref="AP67">
    <cfRule type="cellIs" dxfId="129" priority="976" operator="equal">
      <formula>"Bajo"</formula>
    </cfRule>
    <cfRule type="cellIs" dxfId="128" priority="973" operator="equal">
      <formula>"Extremo"</formula>
    </cfRule>
    <cfRule type="cellIs" dxfId="127" priority="974" operator="equal">
      <formula>"Alto"</formula>
    </cfRule>
    <cfRule type="cellIs" dxfId="126" priority="975" operator="equal">
      <formula>"Moderado"</formula>
    </cfRule>
  </conditionalFormatting>
  <conditionalFormatting sqref="AP70">
    <cfRule type="cellIs" dxfId="125" priority="944" operator="equal">
      <formula>"Extremo"</formula>
    </cfRule>
    <cfRule type="cellIs" dxfId="124" priority="946" operator="equal">
      <formula>"Moderado"</formula>
    </cfRule>
    <cfRule type="cellIs" dxfId="123" priority="947" operator="equal">
      <formula>"Bajo"</formula>
    </cfRule>
    <cfRule type="cellIs" dxfId="122" priority="945" operator="equal">
      <formula>"Alto"</formula>
    </cfRule>
  </conditionalFormatting>
  <conditionalFormatting sqref="AP73">
    <cfRule type="cellIs" dxfId="121" priority="910" operator="equal">
      <formula>"Extremo"</formula>
    </cfRule>
    <cfRule type="cellIs" dxfId="120" priority="913" operator="equal">
      <formula>"Bajo"</formula>
    </cfRule>
    <cfRule type="cellIs" dxfId="119" priority="912" operator="equal">
      <formula>"Moderado"</formula>
    </cfRule>
    <cfRule type="cellIs" dxfId="118" priority="911" operator="equal">
      <formula>"Alto"</formula>
    </cfRule>
  </conditionalFormatting>
  <conditionalFormatting sqref="AP76">
    <cfRule type="cellIs" dxfId="117" priority="876" operator="equal">
      <formula>"Extremo"</formula>
    </cfRule>
    <cfRule type="cellIs" dxfId="116" priority="877" operator="equal">
      <formula>"Alto"</formula>
    </cfRule>
    <cfRule type="cellIs" dxfId="115" priority="878" operator="equal">
      <formula>"Moderado"</formula>
    </cfRule>
    <cfRule type="cellIs" dxfId="114" priority="879" operator="equal">
      <formula>"Bajo"</formula>
    </cfRule>
  </conditionalFormatting>
  <conditionalFormatting sqref="AP79">
    <cfRule type="cellIs" dxfId="113" priority="844" operator="equal">
      <formula>"Moderado"</formula>
    </cfRule>
    <cfRule type="cellIs" dxfId="112" priority="845" operator="equal">
      <formula>"Bajo"</formula>
    </cfRule>
    <cfRule type="cellIs" dxfId="111" priority="842" operator="equal">
      <formula>"Extremo"</formula>
    </cfRule>
    <cfRule type="cellIs" dxfId="110" priority="843" operator="equal">
      <formula>"Alto"</formula>
    </cfRule>
  </conditionalFormatting>
  <conditionalFormatting sqref="AP82">
    <cfRule type="cellIs" dxfId="109" priority="809" operator="equal">
      <formula>"Alto"</formula>
    </cfRule>
    <cfRule type="cellIs" dxfId="108" priority="808" operator="equal">
      <formula>"Extremo"</formula>
    </cfRule>
    <cfRule type="cellIs" dxfId="107" priority="810" operator="equal">
      <formula>"Moderado"</formula>
    </cfRule>
    <cfRule type="cellIs" dxfId="106" priority="811" operator="equal">
      <formula>"Bajo"</formula>
    </cfRule>
  </conditionalFormatting>
  <conditionalFormatting sqref="AP85">
    <cfRule type="cellIs" dxfId="105" priority="776" operator="equal">
      <formula>"Moderado"</formula>
    </cfRule>
    <cfRule type="cellIs" dxfId="104" priority="774" operator="equal">
      <formula>"Extremo"</formula>
    </cfRule>
    <cfRule type="cellIs" dxfId="103" priority="777" operator="equal">
      <formula>"Bajo"</formula>
    </cfRule>
    <cfRule type="cellIs" dxfId="102" priority="775" operator="equal">
      <formula>"Alto"</formula>
    </cfRule>
  </conditionalFormatting>
  <conditionalFormatting sqref="AP88">
    <cfRule type="cellIs" dxfId="101" priority="742" operator="equal">
      <formula>"Moderado"</formula>
    </cfRule>
    <cfRule type="cellIs" dxfId="100" priority="740" operator="equal">
      <formula>"Extremo"</formula>
    </cfRule>
    <cfRule type="cellIs" dxfId="99" priority="743" operator="equal">
      <formula>"Bajo"</formula>
    </cfRule>
    <cfRule type="cellIs" dxfId="98" priority="741" operator="equal">
      <formula>"Alto"</formula>
    </cfRule>
  </conditionalFormatting>
  <conditionalFormatting sqref="AP91">
    <cfRule type="cellIs" dxfId="97" priority="707" operator="equal">
      <formula>"Alto"</formula>
    </cfRule>
    <cfRule type="cellIs" dxfId="96" priority="709" operator="equal">
      <formula>"Bajo"</formula>
    </cfRule>
    <cfRule type="cellIs" dxfId="95" priority="708" operator="equal">
      <formula>"Moderado"</formula>
    </cfRule>
    <cfRule type="cellIs" dxfId="94" priority="706" operator="equal">
      <formula>"Extremo"</formula>
    </cfRule>
  </conditionalFormatting>
  <conditionalFormatting sqref="AP94">
    <cfRule type="cellIs" dxfId="93" priority="674" operator="equal">
      <formula>"Moderado"</formula>
    </cfRule>
    <cfRule type="cellIs" dxfId="92" priority="675" operator="equal">
      <formula>"Bajo"</formula>
    </cfRule>
    <cfRule type="cellIs" dxfId="91" priority="672" operator="equal">
      <formula>"Extremo"</formula>
    </cfRule>
    <cfRule type="cellIs" dxfId="90" priority="673" operator="equal">
      <formula>"Alto"</formula>
    </cfRule>
  </conditionalFormatting>
  <conditionalFormatting sqref="AP97">
    <cfRule type="cellIs" dxfId="89" priority="643" operator="equal">
      <formula>"Extremo"</formula>
    </cfRule>
    <cfRule type="cellIs" dxfId="88" priority="644" operator="equal">
      <formula>"Alto"</formula>
    </cfRule>
    <cfRule type="cellIs" dxfId="87" priority="645" operator="equal">
      <formula>"Moderado"</formula>
    </cfRule>
    <cfRule type="cellIs" dxfId="86" priority="646" operator="equal">
      <formula>"Bajo"</formula>
    </cfRule>
  </conditionalFormatting>
  <conditionalFormatting sqref="AP100">
    <cfRule type="cellIs" dxfId="85" priority="560" operator="equal">
      <formula>"Bajo"</formula>
    </cfRule>
    <cfRule type="cellIs" dxfId="84" priority="559" operator="equal">
      <formula>"Moderado"</formula>
    </cfRule>
    <cfRule type="cellIs" dxfId="83" priority="558" operator="equal">
      <formula>"Alto"</formula>
    </cfRule>
    <cfRule type="cellIs" dxfId="82" priority="557" operator="equal">
      <formula>"Extremo"</formula>
    </cfRule>
  </conditionalFormatting>
  <conditionalFormatting sqref="AP103">
    <cfRule type="cellIs" dxfId="81" priority="529" operator="equal">
      <formula>"Alto"</formula>
    </cfRule>
    <cfRule type="cellIs" dxfId="80" priority="530" operator="equal">
      <formula>"Moderado"</formula>
    </cfRule>
    <cfRule type="cellIs" dxfId="79" priority="531" operator="equal">
      <formula>"Bajo"</formula>
    </cfRule>
    <cfRule type="cellIs" dxfId="78" priority="528" operator="equal">
      <formula>"Extremo"</formula>
    </cfRule>
  </conditionalFormatting>
  <conditionalFormatting sqref="AP106">
    <cfRule type="cellIs" dxfId="77" priority="499" operator="equal">
      <formula>"Extremo"</formula>
    </cfRule>
    <cfRule type="cellIs" dxfId="76" priority="501" operator="equal">
      <formula>"Moderado"</formula>
    </cfRule>
    <cfRule type="cellIs" dxfId="75" priority="500" operator="equal">
      <formula>"Alto"</formula>
    </cfRule>
    <cfRule type="cellIs" dxfId="74" priority="502" operator="equal">
      <formula>"Bajo"</formula>
    </cfRule>
  </conditionalFormatting>
  <conditionalFormatting sqref="AP109">
    <cfRule type="cellIs" dxfId="73" priority="470" operator="equal">
      <formula>"Extremo"</formula>
    </cfRule>
    <cfRule type="cellIs" dxfId="72" priority="471" operator="equal">
      <formula>"Alto"</formula>
    </cfRule>
    <cfRule type="cellIs" dxfId="71" priority="472" operator="equal">
      <formula>"Moderado"</formula>
    </cfRule>
    <cfRule type="cellIs" dxfId="70" priority="473" operator="equal">
      <formula>"Bajo"</formula>
    </cfRule>
  </conditionalFormatting>
  <conditionalFormatting sqref="AP112">
    <cfRule type="cellIs" dxfId="69" priority="443" operator="equal">
      <formula>"Moderado"</formula>
    </cfRule>
    <cfRule type="cellIs" dxfId="68" priority="442" operator="equal">
      <formula>"Alto"</formula>
    </cfRule>
    <cfRule type="cellIs" dxfId="67" priority="441" operator="equal">
      <formula>"Extremo"</formula>
    </cfRule>
    <cfRule type="cellIs" dxfId="66" priority="444" operator="equal">
      <formula>"Bajo"</formula>
    </cfRule>
  </conditionalFormatting>
  <conditionalFormatting sqref="AP115">
    <cfRule type="cellIs" dxfId="65" priority="415" operator="equal">
      <formula>"Bajo"</formula>
    </cfRule>
    <cfRule type="cellIs" dxfId="64" priority="413" operator="equal">
      <formula>"Alto"</formula>
    </cfRule>
    <cfRule type="cellIs" dxfId="63" priority="412" operator="equal">
      <formula>"Extremo"</formula>
    </cfRule>
    <cfRule type="cellIs" dxfId="62" priority="414" operator="equal">
      <formula>"Moderado"</formula>
    </cfRule>
  </conditionalFormatting>
  <conditionalFormatting sqref="AP118">
    <cfRule type="cellIs" dxfId="61" priority="386" operator="equal">
      <formula>"Bajo"</formula>
    </cfRule>
    <cfRule type="cellIs" dxfId="60" priority="385" operator="equal">
      <formula>"Moderado"</formula>
    </cfRule>
    <cfRule type="cellIs" dxfId="59" priority="384" operator="equal">
      <formula>"Alto"</formula>
    </cfRule>
    <cfRule type="cellIs" dxfId="58" priority="383" operator="equal">
      <formula>"Extremo"</formula>
    </cfRule>
  </conditionalFormatting>
  <conditionalFormatting sqref="AP121">
    <cfRule type="cellIs" dxfId="57" priority="354" operator="equal">
      <formula>"Extremo"</formula>
    </cfRule>
    <cfRule type="cellIs" dxfId="56" priority="357" operator="equal">
      <formula>"Bajo"</formula>
    </cfRule>
    <cfRule type="cellIs" dxfId="55" priority="355" operator="equal">
      <formula>"Alto"</formula>
    </cfRule>
    <cfRule type="cellIs" dxfId="54" priority="356" operator="equal">
      <formula>"Moderado"</formula>
    </cfRule>
  </conditionalFormatting>
  <conditionalFormatting sqref="AP124">
    <cfRule type="cellIs" dxfId="53" priority="326" operator="equal">
      <formula>"Alto"</formula>
    </cfRule>
    <cfRule type="cellIs" dxfId="52" priority="325" operator="equal">
      <formula>"Extremo"</formula>
    </cfRule>
    <cfRule type="cellIs" dxfId="51" priority="328" operator="equal">
      <formula>"Bajo"</formula>
    </cfRule>
    <cfRule type="cellIs" dxfId="50" priority="327" operator="equal">
      <formula>"Moderado"</formula>
    </cfRule>
  </conditionalFormatting>
  <conditionalFormatting sqref="AP127">
    <cfRule type="cellIs" dxfId="49" priority="298" operator="equal">
      <formula>"Moderado"</formula>
    </cfRule>
    <cfRule type="cellIs" dxfId="48" priority="297" operator="equal">
      <formula>"Alto"</formula>
    </cfRule>
    <cfRule type="cellIs" dxfId="47" priority="299" operator="equal">
      <formula>"Bajo"</formula>
    </cfRule>
    <cfRule type="cellIs" dxfId="46" priority="296" operator="equal">
      <formula>"Extremo"</formula>
    </cfRule>
  </conditionalFormatting>
  <conditionalFormatting sqref="AP130">
    <cfRule type="cellIs" dxfId="45" priority="267" operator="equal">
      <formula>"Extremo"</formula>
    </cfRule>
    <cfRule type="cellIs" dxfId="44" priority="268" operator="equal">
      <formula>"Alto"</formula>
    </cfRule>
    <cfRule type="cellIs" dxfId="43" priority="269" operator="equal">
      <formula>"Moderado"</formula>
    </cfRule>
    <cfRule type="cellIs" dxfId="42" priority="270" operator="equal">
      <formula>"Bajo"</formula>
    </cfRule>
  </conditionalFormatting>
  <conditionalFormatting sqref="AP133">
    <cfRule type="cellIs" dxfId="41" priority="238" operator="equal">
      <formula>"Extremo"</formula>
    </cfRule>
    <cfRule type="cellIs" dxfId="40" priority="240" operator="equal">
      <formula>"Moderado"</formula>
    </cfRule>
    <cfRule type="cellIs" dxfId="39" priority="239" operator="equal">
      <formula>"Alto"</formula>
    </cfRule>
    <cfRule type="cellIs" dxfId="38" priority="241" operator="equal">
      <formula>"Bajo"</formula>
    </cfRule>
  </conditionalFormatting>
  <conditionalFormatting sqref="AP136">
    <cfRule type="cellIs" dxfId="37" priority="212" operator="equal">
      <formula>"Bajo"</formula>
    </cfRule>
    <cfRule type="cellIs" dxfId="36" priority="211" operator="equal">
      <formula>"Moderado"</formula>
    </cfRule>
    <cfRule type="cellIs" dxfId="35" priority="210" operator="equal">
      <formula>"Alto"</formula>
    </cfRule>
    <cfRule type="cellIs" dxfId="34" priority="209" operator="equal">
      <formula>"Extremo"</formula>
    </cfRule>
  </conditionalFormatting>
  <conditionalFormatting sqref="AP139">
    <cfRule type="cellIs" dxfId="33" priority="183" operator="equal">
      <formula>"Bajo"</formula>
    </cfRule>
    <cfRule type="cellIs" dxfId="32" priority="182" operator="equal">
      <formula>"Moderado"</formula>
    </cfRule>
    <cfRule type="cellIs" dxfId="31" priority="181" operator="equal">
      <formula>"Alto"</formula>
    </cfRule>
    <cfRule type="cellIs" dxfId="30" priority="180" operator="equal">
      <formula>"Extremo"</formula>
    </cfRule>
  </conditionalFormatting>
  <conditionalFormatting sqref="AP142">
    <cfRule type="cellIs" dxfId="29" priority="152" operator="equal">
      <formula>"Alto"</formula>
    </cfRule>
    <cfRule type="cellIs" dxfId="28" priority="151" operator="equal">
      <formula>"Extremo"</formula>
    </cfRule>
    <cfRule type="cellIs" dxfId="27" priority="154" operator="equal">
      <formula>"Bajo"</formula>
    </cfRule>
    <cfRule type="cellIs" dxfId="26" priority="153" operator="equal">
      <formula>"Moderado"</formula>
    </cfRule>
  </conditionalFormatting>
  <conditionalFormatting sqref="AP145">
    <cfRule type="cellIs" dxfId="25" priority="122" operator="equal">
      <formula>"Extremo"</formula>
    </cfRule>
    <cfRule type="cellIs" dxfId="24" priority="124" operator="equal">
      <formula>"Moderado"</formula>
    </cfRule>
    <cfRule type="cellIs" dxfId="23" priority="125" operator="equal">
      <formula>"Bajo"</formula>
    </cfRule>
    <cfRule type="cellIs" dxfId="22" priority="123" operator="equal">
      <formula>"Alto"</formula>
    </cfRule>
  </conditionalFormatting>
  <conditionalFormatting sqref="AP148">
    <cfRule type="cellIs" dxfId="21" priority="96" operator="equal">
      <formula>"Bajo"</formula>
    </cfRule>
    <cfRule type="cellIs" dxfId="20" priority="95" operator="equal">
      <formula>"Moderado"</formula>
    </cfRule>
    <cfRule type="cellIs" dxfId="19" priority="94" operator="equal">
      <formula>"Alto"</formula>
    </cfRule>
    <cfRule type="cellIs" dxfId="18" priority="93" operator="equal">
      <formula>"Extremo"</formula>
    </cfRule>
  </conditionalFormatting>
  <conditionalFormatting sqref="AP151">
    <cfRule type="cellIs" dxfId="17" priority="65" operator="equal">
      <formula>"Alto"</formula>
    </cfRule>
    <cfRule type="cellIs" dxfId="16" priority="67" operator="equal">
      <formula>"Bajo"</formula>
    </cfRule>
    <cfRule type="cellIs" dxfId="15" priority="66" operator="equal">
      <formula>"Moderado"</formula>
    </cfRule>
    <cfRule type="cellIs" dxfId="14" priority="64" operator="equal">
      <formula>"Extremo"</formula>
    </cfRule>
  </conditionalFormatting>
  <conditionalFormatting sqref="AP154">
    <cfRule type="cellIs" dxfId="13" priority="35" operator="equal">
      <formula>"Extremo"</formula>
    </cfRule>
    <cfRule type="cellIs" dxfId="12" priority="36" operator="equal">
      <formula>"Alto"</formula>
    </cfRule>
    <cfRule type="cellIs" dxfId="11" priority="37" operator="equal">
      <formula>"Moderado"</formula>
    </cfRule>
    <cfRule type="cellIs" dxfId="10" priority="38" operator="equal">
      <formula>"Bajo"</formula>
    </cfRule>
  </conditionalFormatting>
  <conditionalFormatting sqref="AP157">
    <cfRule type="cellIs" dxfId="9" priority="9" operator="equal">
      <formula>"Bajo"</formula>
    </cfRule>
    <cfRule type="cellIs" dxfId="8" priority="7" operator="equal">
      <formula>"Alto"</formula>
    </cfRule>
    <cfRule type="cellIs" dxfId="7" priority="8" operator="equal">
      <formula>"Moderado"</formula>
    </cfRule>
    <cfRule type="cellIs" dxfId="6" priority="6" operator="equal">
      <formula>"Extremo"</formula>
    </cfRule>
  </conditionalFormatting>
  <conditionalFormatting sqref="AP160">
    <cfRule type="cellIs" dxfId="5" priority="616" operator="equal">
      <formula>"Bajo"</formula>
    </cfRule>
    <cfRule type="cellIs" dxfId="4" priority="615" operator="equal">
      <formula>"Moderado"</formula>
    </cfRule>
    <cfRule type="cellIs" dxfId="3" priority="614" operator="equal">
      <formula>"Alto"</formula>
    </cfRule>
    <cfRule type="cellIs" dxfId="2" priority="613" operator="equal">
      <formula>"Extremo"</formula>
    </cfRule>
  </conditionalFormatting>
  <conditionalFormatting sqref="AQ13:AQ162">
    <cfRule type="containsText" dxfId="1" priority="602" operator="containsText" text="Reducir (compartir o mitigar)">
      <formula>NOT(ISERROR(SEARCH("Reducir (compartir o mitigar)",AQ13)))</formula>
    </cfRule>
  </conditionalFormatting>
  <conditionalFormatting sqref="AV13:AV162">
    <cfRule type="containsText" dxfId="0" priority="581" operator="containsText" text="Seleccione el Estado">
      <formula>NOT(ISERROR(SEARCH("Seleccione el Estado",AV13)))</formula>
    </cfRule>
  </conditionalFormatting>
  <dataValidations count="3">
    <dataValidation type="list" allowBlank="1" showInputMessage="1" showErrorMessage="1" sqref="I13:I162" xr:uid="{F96A07AC-3770-44FD-A4B1-35440343DBA9}">
      <formula1>INDIRECT(SUBSTITUTE(IF(F13="", "Blanco", F13), " ", "_"))</formula1>
    </dataValidation>
    <dataValidation allowBlank="1" showInputMessage="1" showErrorMessage="1" error="&quot;Error: La circunstancia debe iniciar obligatoriamente con la palabra 'por ' seguida de un espacio&quot;" sqref="J13:J162" xr:uid="{6633A3F4-4B65-4C0A-8F63-695C20D16233}"/>
    <dataValidation allowBlank="1" showInputMessage="1" showErrorMessage="1" error="Debe iniciar con la frase 'debido a ' seguida de un espacio" sqref="K13:K162" xr:uid="{AC4D0B59-B561-4BC7-9605-809EB5A7DF60}"/>
  </dataValidations>
  <pageMargins left="0.19685039370078741" right="0.19685039370078741" top="0.39370078740157483" bottom="0.39370078740157483" header="0" footer="0.19685039370078741"/>
  <pageSetup paperSize="345" scale="20" fitToHeight="4" orientation="landscape" r:id="rId1"/>
  <headerFooter>
    <oddFooter>&amp;L&amp;"Arial,Normal"&amp;12&amp;K00-048Página &amp;P de &amp;N</oddFooter>
  </headerFooter>
  <ignoredErrors>
    <ignoredError sqref="AA13 X13 AA14:AA15" unlockedFormula="1"/>
  </ignoredErrors>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2BF006BA-C446-4060-924A-37963EA3CFAD}">
          <x14:formula1>
            <xm:f>DATOS!$G$731:$G$734</xm:f>
          </x14:formula1>
          <xm:sqref>F13:F162</xm:sqref>
        </x14:dataValidation>
        <x14:dataValidation type="list" allowBlank="1" showInputMessage="1" showErrorMessage="1" xr:uid="{25D0B8EE-EE01-4D8E-B70F-0C67F85762B1}">
          <x14:formula1>
            <xm:f>DATOS!$F$78:$F$81</xm:f>
          </x14:formula1>
          <xm:sqref>AD13:AD162</xm:sqref>
        </x14:dataValidation>
        <x14:dataValidation type="list" allowBlank="1" showInputMessage="1" showErrorMessage="1" xr:uid="{C711D3C3-F24E-4F29-B541-5300AE6069AE}">
          <x14:formula1>
            <xm:f>DATOS!$F$86:$F$89</xm:f>
          </x14:formula1>
          <xm:sqref>AH13:AH162</xm:sqref>
        </x14:dataValidation>
        <x14:dataValidation type="list" allowBlank="1" showInputMessage="1" showErrorMessage="1" xr:uid="{609821DB-C73C-401F-80DA-A5A394BB94F0}">
          <x14:formula1>
            <xm:f>DATOS!$H$23:$H$31</xm:f>
          </x14:formula1>
          <xm:sqref>N13:N162</xm:sqref>
        </x14:dataValidation>
        <x14:dataValidation type="list" allowBlank="1" showInputMessage="1" showErrorMessage="1" xr:uid="{F3479124-AFFA-4435-925D-19C4274B2BD2}">
          <x14:formula1>
            <xm:f>DATOS!$D$2:$D$8</xm:f>
          </x14:formula1>
          <xm:sqref>M13:M162</xm:sqref>
        </x14:dataValidation>
        <x14:dataValidation type="list" allowBlank="1" showInputMessage="1" showErrorMessage="1" xr:uid="{8C117C40-5B70-488F-A6A5-3B11224B762D}">
          <x14:formula1>
            <xm:f>DATOS!$H$34:$H$39</xm:f>
          </x14:formula1>
          <xm:sqref>Q13:Q162</xm:sqref>
        </x14:dataValidation>
        <x14:dataValidation type="list" allowBlank="1" showInputMessage="1" showErrorMessage="1" xr:uid="{EE4D87DF-87A2-4EB7-80DB-B06AD1792C68}">
          <x14:formula1>
            <xm:f>DATOS!$E$13:$E$16</xm:f>
          </x14:formula1>
          <xm:sqref>W13:W162</xm:sqref>
        </x14:dataValidation>
        <x14:dataValidation type="list" allowBlank="1" showInputMessage="1" showErrorMessage="1" xr:uid="{6D3078EA-7942-4D61-BB9E-72EC8B62C0C5}">
          <x14:formula1>
            <xm:f>DATOS!$E$17:$E$19</xm:f>
          </x14:formula1>
          <xm:sqref>Z13:Z162</xm:sqref>
        </x14:dataValidation>
        <x14:dataValidation type="list" allowBlank="1" showInputMessage="1" showErrorMessage="1" xr:uid="{689B51F5-1F34-46CE-ABF9-B3E1DAB9819B}">
          <x14:formula1>
            <xm:f>DATOS!$F$70:$F$77</xm:f>
          </x14:formula1>
          <xm:sqref>AB13:AB162</xm:sqref>
        </x14:dataValidation>
        <x14:dataValidation type="list" allowBlank="1" showInputMessage="1" showErrorMessage="1" xr:uid="{F4B542EF-1DAB-4735-8CE5-8557F644ADBA}">
          <x14:formula1>
            <xm:f>DATOS!$F$82:$F$85</xm:f>
          </x14:formula1>
          <xm:sqref>AF13:AF162</xm:sqref>
        </x14:dataValidation>
        <x14:dataValidation type="list" allowBlank="1" showInputMessage="1" showErrorMessage="1" xr:uid="{7BC1CAA4-2D5B-45E4-90C3-93F63DCA1AAD}">
          <x14:formula1>
            <xm:f>DATOS!$Q$2:$Q$13</xm:f>
          </x14:formula1>
          <xm:sqref>G7</xm:sqref>
        </x14:dataValidation>
        <x14:dataValidation type="list" allowBlank="1" showInputMessage="1" showErrorMessage="1" xr:uid="{FC305587-92B2-40E3-9CFF-EBCE21E21499}">
          <x14:formula1>
            <xm:f>DATOS!$B$13:$B$16</xm:f>
          </x14:formula1>
          <xm:sqref>AV13:AV162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F59A-1C27-4931-A65B-863672D136B9}">
  <sheetPr codeName="Hoja5">
    <pageSetUpPr fitToPage="1"/>
  </sheetPr>
  <dimension ref="A1:CU129"/>
  <sheetViews>
    <sheetView zoomScale="50" zoomScaleNormal="50" workbookViewId="0">
      <selection activeCell="W18" sqref="W18:AB23"/>
    </sheetView>
  </sheetViews>
  <sheetFormatPr baseColWidth="10" defaultColWidth="0" defaultRowHeight="0" customHeight="1" zeroHeight="1" x14ac:dyDescent="0.25"/>
  <cols>
    <col min="1" max="1" width="11.42578125" customWidth="1"/>
    <col min="2" max="10" width="5.140625" customWidth="1"/>
    <col min="11" max="40" width="8.7109375" customWidth="1"/>
    <col min="41" max="41" width="4.28515625" customWidth="1"/>
    <col min="42" max="46" width="5.7109375" customWidth="1"/>
    <col min="47" max="47" width="11.42578125" customWidth="1"/>
    <col min="48" max="99" width="0" hidden="1" customWidth="1"/>
    <col min="100" max="16384" width="11.42578125" hidden="1"/>
  </cols>
  <sheetData>
    <row r="1" spans="1:99" ht="1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x14ac:dyDescent="0.35">
      <c r="A2" s="1"/>
      <c r="B2" s="1"/>
      <c r="C2" s="402" t="s">
        <v>34</v>
      </c>
      <c r="D2" s="402"/>
      <c r="E2" s="402"/>
      <c r="F2" s="402"/>
      <c r="G2" s="402"/>
      <c r="H2" s="402"/>
      <c r="I2" s="402"/>
      <c r="J2" s="402"/>
      <c r="K2" s="403" t="s">
        <v>7</v>
      </c>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24"/>
      <c r="AP2" s="24"/>
      <c r="AQ2" s="24"/>
      <c r="AR2" s="24"/>
      <c r="AS2" s="24"/>
      <c r="AT2" s="24"/>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row>
    <row r="3" spans="1:99" ht="18.75" customHeight="1" x14ac:dyDescent="0.35">
      <c r="A3" s="1"/>
      <c r="B3" s="1"/>
      <c r="C3" s="402"/>
      <c r="D3" s="402"/>
      <c r="E3" s="402"/>
      <c r="F3" s="402"/>
      <c r="G3" s="402"/>
      <c r="H3" s="402"/>
      <c r="I3" s="402"/>
      <c r="J3" s="402"/>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24"/>
      <c r="AP3" s="24"/>
      <c r="AQ3" s="24"/>
      <c r="AR3" s="24"/>
      <c r="AS3" s="24"/>
      <c r="AT3" s="24"/>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99" ht="15" customHeight="1" x14ac:dyDescent="0.35">
      <c r="A4" s="1"/>
      <c r="B4" s="1"/>
      <c r="C4" s="402"/>
      <c r="D4" s="402"/>
      <c r="E4" s="402"/>
      <c r="F4" s="402"/>
      <c r="G4" s="402"/>
      <c r="H4" s="402"/>
      <c r="I4" s="402"/>
      <c r="J4" s="402"/>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24"/>
      <c r="AP4" s="24"/>
      <c r="AQ4" s="24"/>
      <c r="AR4" s="24"/>
      <c r="AS4" s="24"/>
      <c r="AT4" s="24"/>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row>
    <row r="5" spans="1:99" ht="9.9499999999999993" customHeight="1" thickBot="1" x14ac:dyDescent="0.4">
      <c r="A5" s="1"/>
      <c r="B5" s="1"/>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95" customHeight="1" x14ac:dyDescent="0.35">
      <c r="A6" s="1"/>
      <c r="B6" s="1"/>
      <c r="C6" s="404" t="s">
        <v>35</v>
      </c>
      <c r="D6" s="404"/>
      <c r="E6" s="405"/>
      <c r="F6" s="338" t="s">
        <v>36</v>
      </c>
      <c r="G6" s="339"/>
      <c r="H6" s="339"/>
      <c r="I6" s="339"/>
      <c r="J6" s="340"/>
      <c r="K6" s="370" t="str">
        <f>DATOS!M265</f>
        <v xml:space="preserve">RG6 RG48 </v>
      </c>
      <c r="L6" s="371"/>
      <c r="M6" s="371"/>
      <c r="N6" s="371"/>
      <c r="O6" s="371"/>
      <c r="P6" s="372"/>
      <c r="Q6" s="370" t="str">
        <f>DATOS!N265</f>
        <v/>
      </c>
      <c r="R6" s="371"/>
      <c r="S6" s="371"/>
      <c r="T6" s="371"/>
      <c r="U6" s="371"/>
      <c r="V6" s="372"/>
      <c r="W6" s="370" t="str">
        <f>DATOS!O265</f>
        <v xml:space="preserve">RG8 RG29 RF2 </v>
      </c>
      <c r="X6" s="371"/>
      <c r="Y6" s="371"/>
      <c r="Z6" s="371"/>
      <c r="AA6" s="371"/>
      <c r="AB6" s="372"/>
      <c r="AC6" s="370" t="str">
        <f>DATOS!P265</f>
        <v/>
      </c>
      <c r="AD6" s="371"/>
      <c r="AE6" s="371"/>
      <c r="AF6" s="371"/>
      <c r="AG6" s="371"/>
      <c r="AH6" s="372"/>
      <c r="AI6" s="379" t="str">
        <f>DATOS!Q265</f>
        <v/>
      </c>
      <c r="AJ6" s="380"/>
      <c r="AK6" s="380"/>
      <c r="AL6" s="380"/>
      <c r="AM6" s="380"/>
      <c r="AN6" s="381"/>
      <c r="AO6" s="25"/>
      <c r="AP6" s="392" t="s">
        <v>37</v>
      </c>
      <c r="AQ6" s="393"/>
      <c r="AR6" s="393"/>
      <c r="AS6" s="393"/>
      <c r="AT6" s="393"/>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row>
    <row r="7" spans="1:99" ht="15.95" customHeight="1" x14ac:dyDescent="0.35">
      <c r="A7" s="1"/>
      <c r="B7" s="1"/>
      <c r="C7" s="404"/>
      <c r="D7" s="404"/>
      <c r="E7" s="405"/>
      <c r="F7" s="341"/>
      <c r="G7" s="342"/>
      <c r="H7" s="342"/>
      <c r="I7" s="342"/>
      <c r="J7" s="343"/>
      <c r="K7" s="373"/>
      <c r="L7" s="374"/>
      <c r="M7" s="374"/>
      <c r="N7" s="374"/>
      <c r="O7" s="374"/>
      <c r="P7" s="375"/>
      <c r="Q7" s="373"/>
      <c r="R7" s="374"/>
      <c r="S7" s="374"/>
      <c r="T7" s="374"/>
      <c r="U7" s="374"/>
      <c r="V7" s="375"/>
      <c r="W7" s="373"/>
      <c r="X7" s="374"/>
      <c r="Y7" s="374"/>
      <c r="Z7" s="374"/>
      <c r="AA7" s="374"/>
      <c r="AB7" s="375"/>
      <c r="AC7" s="373"/>
      <c r="AD7" s="374"/>
      <c r="AE7" s="374"/>
      <c r="AF7" s="374"/>
      <c r="AG7" s="374"/>
      <c r="AH7" s="375"/>
      <c r="AI7" s="382"/>
      <c r="AJ7" s="383"/>
      <c r="AK7" s="383"/>
      <c r="AL7" s="383"/>
      <c r="AM7" s="383"/>
      <c r="AN7" s="384"/>
      <c r="AO7" s="24"/>
      <c r="AP7" s="394"/>
      <c r="AQ7" s="395"/>
      <c r="AR7" s="395"/>
      <c r="AS7" s="395"/>
      <c r="AT7" s="395"/>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99" ht="15.95" customHeight="1" x14ac:dyDescent="0.35">
      <c r="A8" s="1"/>
      <c r="B8" s="1"/>
      <c r="C8" s="404"/>
      <c r="D8" s="404"/>
      <c r="E8" s="405"/>
      <c r="F8" s="341"/>
      <c r="G8" s="342"/>
      <c r="H8" s="342"/>
      <c r="I8" s="342"/>
      <c r="J8" s="343"/>
      <c r="K8" s="373"/>
      <c r="L8" s="374"/>
      <c r="M8" s="374"/>
      <c r="N8" s="374"/>
      <c r="O8" s="374"/>
      <c r="P8" s="375"/>
      <c r="Q8" s="373"/>
      <c r="R8" s="374"/>
      <c r="S8" s="374"/>
      <c r="T8" s="374"/>
      <c r="U8" s="374"/>
      <c r="V8" s="375"/>
      <c r="W8" s="373"/>
      <c r="X8" s="374"/>
      <c r="Y8" s="374"/>
      <c r="Z8" s="374"/>
      <c r="AA8" s="374"/>
      <c r="AB8" s="375"/>
      <c r="AC8" s="373"/>
      <c r="AD8" s="374"/>
      <c r="AE8" s="374"/>
      <c r="AF8" s="374"/>
      <c r="AG8" s="374"/>
      <c r="AH8" s="375"/>
      <c r="AI8" s="382"/>
      <c r="AJ8" s="383"/>
      <c r="AK8" s="383"/>
      <c r="AL8" s="383"/>
      <c r="AM8" s="383"/>
      <c r="AN8" s="384"/>
      <c r="AO8" s="24"/>
      <c r="AP8" s="394"/>
      <c r="AQ8" s="395"/>
      <c r="AR8" s="395"/>
      <c r="AS8" s="395"/>
      <c r="AT8" s="395"/>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row>
    <row r="9" spans="1:99" ht="15.95" customHeight="1" x14ac:dyDescent="0.35">
      <c r="A9" s="1"/>
      <c r="B9" s="1"/>
      <c r="C9" s="404"/>
      <c r="D9" s="404"/>
      <c r="E9" s="405"/>
      <c r="F9" s="341">
        <v>1</v>
      </c>
      <c r="G9" s="342"/>
      <c r="H9" s="342"/>
      <c r="I9" s="342"/>
      <c r="J9" s="343"/>
      <c r="K9" s="373"/>
      <c r="L9" s="374"/>
      <c r="M9" s="374"/>
      <c r="N9" s="374"/>
      <c r="O9" s="374"/>
      <c r="P9" s="375"/>
      <c r="Q9" s="373"/>
      <c r="R9" s="374"/>
      <c r="S9" s="374"/>
      <c r="T9" s="374"/>
      <c r="U9" s="374"/>
      <c r="V9" s="375"/>
      <c r="W9" s="373"/>
      <c r="X9" s="374"/>
      <c r="Y9" s="374"/>
      <c r="Z9" s="374"/>
      <c r="AA9" s="374"/>
      <c r="AB9" s="375"/>
      <c r="AC9" s="373"/>
      <c r="AD9" s="374"/>
      <c r="AE9" s="374"/>
      <c r="AF9" s="374"/>
      <c r="AG9" s="374"/>
      <c r="AH9" s="375"/>
      <c r="AI9" s="382"/>
      <c r="AJ9" s="383"/>
      <c r="AK9" s="383"/>
      <c r="AL9" s="383"/>
      <c r="AM9" s="383"/>
      <c r="AN9" s="384"/>
      <c r="AO9" s="24"/>
      <c r="AP9" s="394"/>
      <c r="AQ9" s="395"/>
      <c r="AR9" s="395"/>
      <c r="AS9" s="395"/>
      <c r="AT9" s="395"/>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row>
    <row r="10" spans="1:99" ht="15.95" customHeight="1" x14ac:dyDescent="0.35">
      <c r="A10" s="1"/>
      <c r="B10" s="1"/>
      <c r="C10" s="404"/>
      <c r="D10" s="404"/>
      <c r="E10" s="405"/>
      <c r="F10" s="341"/>
      <c r="G10" s="342"/>
      <c r="H10" s="342"/>
      <c r="I10" s="342"/>
      <c r="J10" s="343"/>
      <c r="K10" s="373"/>
      <c r="L10" s="374"/>
      <c r="M10" s="374"/>
      <c r="N10" s="374"/>
      <c r="O10" s="374"/>
      <c r="P10" s="375"/>
      <c r="Q10" s="373"/>
      <c r="R10" s="374"/>
      <c r="S10" s="374"/>
      <c r="T10" s="374"/>
      <c r="U10" s="374"/>
      <c r="V10" s="375"/>
      <c r="W10" s="373"/>
      <c r="X10" s="374"/>
      <c r="Y10" s="374"/>
      <c r="Z10" s="374"/>
      <c r="AA10" s="374"/>
      <c r="AB10" s="375"/>
      <c r="AC10" s="373"/>
      <c r="AD10" s="374"/>
      <c r="AE10" s="374"/>
      <c r="AF10" s="374"/>
      <c r="AG10" s="374"/>
      <c r="AH10" s="375"/>
      <c r="AI10" s="382"/>
      <c r="AJ10" s="383"/>
      <c r="AK10" s="383"/>
      <c r="AL10" s="383"/>
      <c r="AM10" s="383"/>
      <c r="AN10" s="384"/>
      <c r="AO10" s="24"/>
      <c r="AP10" s="394"/>
      <c r="AQ10" s="395"/>
      <c r="AR10" s="395"/>
      <c r="AS10" s="395"/>
      <c r="AT10" s="395"/>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row>
    <row r="11" spans="1:99" ht="15.95" customHeight="1" thickBot="1" x14ac:dyDescent="0.4">
      <c r="A11" s="1"/>
      <c r="B11" s="1"/>
      <c r="C11" s="404"/>
      <c r="D11" s="404"/>
      <c r="E11" s="405"/>
      <c r="F11" s="341"/>
      <c r="G11" s="342"/>
      <c r="H11" s="342"/>
      <c r="I11" s="342"/>
      <c r="J11" s="343"/>
      <c r="K11" s="376"/>
      <c r="L11" s="377"/>
      <c r="M11" s="377"/>
      <c r="N11" s="377"/>
      <c r="O11" s="377"/>
      <c r="P11" s="378"/>
      <c r="Q11" s="376"/>
      <c r="R11" s="377"/>
      <c r="S11" s="377"/>
      <c r="T11" s="377"/>
      <c r="U11" s="377"/>
      <c r="V11" s="378"/>
      <c r="W11" s="376"/>
      <c r="X11" s="377"/>
      <c r="Y11" s="377"/>
      <c r="Z11" s="377"/>
      <c r="AA11" s="377"/>
      <c r="AB11" s="378"/>
      <c r="AC11" s="376"/>
      <c r="AD11" s="377"/>
      <c r="AE11" s="377"/>
      <c r="AF11" s="377"/>
      <c r="AG11" s="377"/>
      <c r="AH11" s="378"/>
      <c r="AI11" s="385"/>
      <c r="AJ11" s="386"/>
      <c r="AK11" s="386"/>
      <c r="AL11" s="386"/>
      <c r="AM11" s="386"/>
      <c r="AN11" s="387"/>
      <c r="AO11" s="24"/>
      <c r="AP11" s="396"/>
      <c r="AQ11" s="397"/>
      <c r="AR11" s="397"/>
      <c r="AS11" s="397"/>
      <c r="AT11" s="397"/>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row>
    <row r="12" spans="1:99" ht="15.95" customHeight="1" x14ac:dyDescent="0.35">
      <c r="A12" s="1"/>
      <c r="B12" s="1"/>
      <c r="C12" s="404"/>
      <c r="D12" s="404"/>
      <c r="E12" s="405"/>
      <c r="F12" s="338" t="s">
        <v>38</v>
      </c>
      <c r="G12" s="339"/>
      <c r="H12" s="339"/>
      <c r="I12" s="339"/>
      <c r="J12" s="339"/>
      <c r="K12" s="361" t="str">
        <f>DATOS!M266</f>
        <v/>
      </c>
      <c r="L12" s="362"/>
      <c r="M12" s="362"/>
      <c r="N12" s="362"/>
      <c r="O12" s="362"/>
      <c r="P12" s="363"/>
      <c r="Q12" s="361" t="str">
        <f>DATOS!N266</f>
        <v/>
      </c>
      <c r="R12" s="362"/>
      <c r="S12" s="362"/>
      <c r="T12" s="362"/>
      <c r="U12" s="362"/>
      <c r="V12" s="363"/>
      <c r="W12" s="370" t="str">
        <f>DATOS!O266</f>
        <v xml:space="preserve">RG9 </v>
      </c>
      <c r="X12" s="371"/>
      <c r="Y12" s="371"/>
      <c r="Z12" s="371"/>
      <c r="AA12" s="371"/>
      <c r="AB12" s="372"/>
      <c r="AC12" s="370" t="str">
        <f>DATOS!P266</f>
        <v/>
      </c>
      <c r="AD12" s="371"/>
      <c r="AE12" s="371"/>
      <c r="AF12" s="371"/>
      <c r="AG12" s="371"/>
      <c r="AH12" s="372"/>
      <c r="AI12" s="379" t="str">
        <f>DATOS!Q266</f>
        <v/>
      </c>
      <c r="AJ12" s="380"/>
      <c r="AK12" s="380"/>
      <c r="AL12" s="380"/>
      <c r="AM12" s="380"/>
      <c r="AN12" s="381"/>
      <c r="AO12" s="24"/>
      <c r="AP12" s="398" t="s">
        <v>39</v>
      </c>
      <c r="AQ12" s="399"/>
      <c r="AR12" s="399"/>
      <c r="AS12" s="399"/>
      <c r="AT12" s="399"/>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99" ht="15.95" customHeight="1" x14ac:dyDescent="0.35">
      <c r="A13" s="1"/>
      <c r="B13" s="1"/>
      <c r="C13" s="404"/>
      <c r="D13" s="404"/>
      <c r="E13" s="405"/>
      <c r="F13" s="341"/>
      <c r="G13" s="342"/>
      <c r="H13" s="342"/>
      <c r="I13" s="342"/>
      <c r="J13" s="342"/>
      <c r="K13" s="364"/>
      <c r="L13" s="365"/>
      <c r="M13" s="365"/>
      <c r="N13" s="365"/>
      <c r="O13" s="365"/>
      <c r="P13" s="366"/>
      <c r="Q13" s="364"/>
      <c r="R13" s="365"/>
      <c r="S13" s="365"/>
      <c r="T13" s="365"/>
      <c r="U13" s="365"/>
      <c r="V13" s="366"/>
      <c r="W13" s="373"/>
      <c r="X13" s="374"/>
      <c r="Y13" s="374"/>
      <c r="Z13" s="374"/>
      <c r="AA13" s="374"/>
      <c r="AB13" s="375"/>
      <c r="AC13" s="373"/>
      <c r="AD13" s="374"/>
      <c r="AE13" s="374"/>
      <c r="AF13" s="374"/>
      <c r="AG13" s="374"/>
      <c r="AH13" s="375"/>
      <c r="AI13" s="382"/>
      <c r="AJ13" s="383"/>
      <c r="AK13" s="383"/>
      <c r="AL13" s="383"/>
      <c r="AM13" s="383"/>
      <c r="AN13" s="384"/>
      <c r="AO13" s="24"/>
      <c r="AP13" s="400"/>
      <c r="AQ13" s="401"/>
      <c r="AR13" s="401"/>
      <c r="AS13" s="401"/>
      <c r="AT13" s="40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99" ht="15.95" customHeight="1" x14ac:dyDescent="0.35">
      <c r="A14" s="1"/>
      <c r="B14" s="1"/>
      <c r="C14" s="404"/>
      <c r="D14" s="404"/>
      <c r="E14" s="405"/>
      <c r="F14" s="341"/>
      <c r="G14" s="342"/>
      <c r="H14" s="342"/>
      <c r="I14" s="342"/>
      <c r="J14" s="342"/>
      <c r="K14" s="364"/>
      <c r="L14" s="365"/>
      <c r="M14" s="365"/>
      <c r="N14" s="365"/>
      <c r="O14" s="365"/>
      <c r="P14" s="366"/>
      <c r="Q14" s="364"/>
      <c r="R14" s="365"/>
      <c r="S14" s="365"/>
      <c r="T14" s="365"/>
      <c r="U14" s="365"/>
      <c r="V14" s="366"/>
      <c r="W14" s="373"/>
      <c r="X14" s="374"/>
      <c r="Y14" s="374"/>
      <c r="Z14" s="374"/>
      <c r="AA14" s="374"/>
      <c r="AB14" s="375"/>
      <c r="AC14" s="373"/>
      <c r="AD14" s="374"/>
      <c r="AE14" s="374"/>
      <c r="AF14" s="374"/>
      <c r="AG14" s="374"/>
      <c r="AH14" s="375"/>
      <c r="AI14" s="382"/>
      <c r="AJ14" s="383"/>
      <c r="AK14" s="383"/>
      <c r="AL14" s="383"/>
      <c r="AM14" s="383"/>
      <c r="AN14" s="384"/>
      <c r="AO14" s="24"/>
      <c r="AP14" s="400"/>
      <c r="AQ14" s="401"/>
      <c r="AR14" s="401"/>
      <c r="AS14" s="401"/>
      <c r="AT14" s="40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99" ht="15.95" customHeight="1" x14ac:dyDescent="0.35">
      <c r="A15" s="1"/>
      <c r="B15" s="1"/>
      <c r="C15" s="404"/>
      <c r="D15" s="404"/>
      <c r="E15" s="405"/>
      <c r="F15" s="341">
        <v>0.8</v>
      </c>
      <c r="G15" s="342"/>
      <c r="H15" s="342"/>
      <c r="I15" s="342"/>
      <c r="J15" s="342"/>
      <c r="K15" s="364"/>
      <c r="L15" s="365"/>
      <c r="M15" s="365"/>
      <c r="N15" s="365"/>
      <c r="O15" s="365"/>
      <c r="P15" s="366"/>
      <c r="Q15" s="364"/>
      <c r="R15" s="365"/>
      <c r="S15" s="365"/>
      <c r="T15" s="365"/>
      <c r="U15" s="365"/>
      <c r="V15" s="366"/>
      <c r="W15" s="373"/>
      <c r="X15" s="374"/>
      <c r="Y15" s="374"/>
      <c r="Z15" s="374"/>
      <c r="AA15" s="374"/>
      <c r="AB15" s="375"/>
      <c r="AC15" s="373"/>
      <c r="AD15" s="374"/>
      <c r="AE15" s="374"/>
      <c r="AF15" s="374"/>
      <c r="AG15" s="374"/>
      <c r="AH15" s="375"/>
      <c r="AI15" s="382"/>
      <c r="AJ15" s="383"/>
      <c r="AK15" s="383"/>
      <c r="AL15" s="383"/>
      <c r="AM15" s="383"/>
      <c r="AN15" s="384"/>
      <c r="AO15" s="24"/>
      <c r="AP15" s="400"/>
      <c r="AQ15" s="401"/>
      <c r="AR15" s="401"/>
      <c r="AS15" s="401"/>
      <c r="AT15" s="40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99" ht="15.95" customHeight="1" x14ac:dyDescent="0.35">
      <c r="A16" s="1"/>
      <c r="B16" s="1"/>
      <c r="C16" s="404"/>
      <c r="D16" s="404"/>
      <c r="E16" s="405"/>
      <c r="F16" s="341"/>
      <c r="G16" s="342"/>
      <c r="H16" s="342"/>
      <c r="I16" s="342"/>
      <c r="J16" s="342"/>
      <c r="K16" s="364"/>
      <c r="L16" s="365"/>
      <c r="M16" s="365"/>
      <c r="N16" s="365"/>
      <c r="O16" s="365"/>
      <c r="P16" s="366"/>
      <c r="Q16" s="364"/>
      <c r="R16" s="365"/>
      <c r="S16" s="365"/>
      <c r="T16" s="365"/>
      <c r="U16" s="365"/>
      <c r="V16" s="366"/>
      <c r="W16" s="373"/>
      <c r="X16" s="374"/>
      <c r="Y16" s="374"/>
      <c r="Z16" s="374"/>
      <c r="AA16" s="374"/>
      <c r="AB16" s="375"/>
      <c r="AC16" s="373"/>
      <c r="AD16" s="374"/>
      <c r="AE16" s="374"/>
      <c r="AF16" s="374"/>
      <c r="AG16" s="374"/>
      <c r="AH16" s="375"/>
      <c r="AI16" s="382"/>
      <c r="AJ16" s="383"/>
      <c r="AK16" s="383"/>
      <c r="AL16" s="383"/>
      <c r="AM16" s="383"/>
      <c r="AN16" s="384"/>
      <c r="AO16" s="24"/>
      <c r="AP16" s="400"/>
      <c r="AQ16" s="401"/>
      <c r="AR16" s="401"/>
      <c r="AS16" s="401"/>
      <c r="AT16" s="40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95" customHeight="1" thickBot="1" x14ac:dyDescent="0.4">
      <c r="A17" s="1"/>
      <c r="B17" s="1"/>
      <c r="C17" s="404"/>
      <c r="D17" s="404"/>
      <c r="E17" s="405"/>
      <c r="F17" s="341"/>
      <c r="G17" s="342"/>
      <c r="H17" s="342"/>
      <c r="I17" s="342"/>
      <c r="J17" s="342"/>
      <c r="K17" s="367"/>
      <c r="L17" s="368"/>
      <c r="M17" s="368"/>
      <c r="N17" s="368"/>
      <c r="O17" s="368"/>
      <c r="P17" s="369"/>
      <c r="Q17" s="367"/>
      <c r="R17" s="368"/>
      <c r="S17" s="368"/>
      <c r="T17" s="368"/>
      <c r="U17" s="368"/>
      <c r="V17" s="369"/>
      <c r="W17" s="376"/>
      <c r="X17" s="377"/>
      <c r="Y17" s="377"/>
      <c r="Z17" s="377"/>
      <c r="AA17" s="377"/>
      <c r="AB17" s="378"/>
      <c r="AC17" s="376"/>
      <c r="AD17" s="377"/>
      <c r="AE17" s="377"/>
      <c r="AF17" s="377"/>
      <c r="AG17" s="377"/>
      <c r="AH17" s="378"/>
      <c r="AI17" s="385"/>
      <c r="AJ17" s="386"/>
      <c r="AK17" s="386"/>
      <c r="AL17" s="386"/>
      <c r="AM17" s="386"/>
      <c r="AN17" s="387"/>
      <c r="AO17" s="24"/>
      <c r="AP17" s="400"/>
      <c r="AQ17" s="401"/>
      <c r="AR17" s="401"/>
      <c r="AS17" s="401"/>
      <c r="AT17" s="40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95" customHeight="1" x14ac:dyDescent="0.35">
      <c r="A18" s="1"/>
      <c r="B18" s="1"/>
      <c r="C18" s="404"/>
      <c r="D18" s="404"/>
      <c r="E18" s="405"/>
      <c r="F18" s="338" t="s">
        <v>40</v>
      </c>
      <c r="G18" s="339"/>
      <c r="H18" s="339"/>
      <c r="I18" s="339"/>
      <c r="J18" s="340"/>
      <c r="K18" s="361" t="str">
        <f>DATOS!M267</f>
        <v xml:space="preserve">RF17 </v>
      </c>
      <c r="L18" s="362"/>
      <c r="M18" s="362"/>
      <c r="N18" s="362"/>
      <c r="O18" s="362"/>
      <c r="P18" s="363"/>
      <c r="Q18" s="361" t="str">
        <f>DATOS!N267</f>
        <v xml:space="preserve">RG32 </v>
      </c>
      <c r="R18" s="362"/>
      <c r="S18" s="362"/>
      <c r="T18" s="362"/>
      <c r="U18" s="362"/>
      <c r="V18" s="363"/>
      <c r="W18" s="361" t="str">
        <f>DATOS!O267</f>
        <v/>
      </c>
      <c r="X18" s="362"/>
      <c r="Y18" s="362"/>
      <c r="Z18" s="362"/>
      <c r="AA18" s="362"/>
      <c r="AB18" s="363"/>
      <c r="AC18" s="370" t="str">
        <f>DATOS!P267</f>
        <v/>
      </c>
      <c r="AD18" s="371"/>
      <c r="AE18" s="371"/>
      <c r="AF18" s="371"/>
      <c r="AG18" s="371"/>
      <c r="AH18" s="372"/>
      <c r="AI18" s="379" t="str">
        <f>DATOS!Q267</f>
        <v/>
      </c>
      <c r="AJ18" s="380"/>
      <c r="AK18" s="380"/>
      <c r="AL18" s="380"/>
      <c r="AM18" s="380"/>
      <c r="AN18" s="381"/>
      <c r="AO18" s="24"/>
      <c r="AP18" s="388" t="s">
        <v>41</v>
      </c>
      <c r="AQ18" s="389"/>
      <c r="AR18" s="389"/>
      <c r="AS18" s="389"/>
      <c r="AT18" s="389"/>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95" customHeight="1" x14ac:dyDescent="0.35">
      <c r="A19" s="1"/>
      <c r="B19" s="1"/>
      <c r="C19" s="404"/>
      <c r="D19" s="404"/>
      <c r="E19" s="405"/>
      <c r="F19" s="341"/>
      <c r="G19" s="342"/>
      <c r="H19" s="342"/>
      <c r="I19" s="342"/>
      <c r="J19" s="343"/>
      <c r="K19" s="364"/>
      <c r="L19" s="365"/>
      <c r="M19" s="365"/>
      <c r="N19" s="365"/>
      <c r="O19" s="365"/>
      <c r="P19" s="366"/>
      <c r="Q19" s="364"/>
      <c r="R19" s="365"/>
      <c r="S19" s="365"/>
      <c r="T19" s="365"/>
      <c r="U19" s="365"/>
      <c r="V19" s="366"/>
      <c r="W19" s="364"/>
      <c r="X19" s="365"/>
      <c r="Y19" s="365"/>
      <c r="Z19" s="365"/>
      <c r="AA19" s="365"/>
      <c r="AB19" s="366"/>
      <c r="AC19" s="373"/>
      <c r="AD19" s="374"/>
      <c r="AE19" s="374"/>
      <c r="AF19" s="374"/>
      <c r="AG19" s="374"/>
      <c r="AH19" s="375"/>
      <c r="AI19" s="382"/>
      <c r="AJ19" s="383"/>
      <c r="AK19" s="383"/>
      <c r="AL19" s="383"/>
      <c r="AM19" s="383"/>
      <c r="AN19" s="384"/>
      <c r="AO19" s="24"/>
      <c r="AP19" s="390"/>
      <c r="AQ19" s="391"/>
      <c r="AR19" s="391"/>
      <c r="AS19" s="391"/>
      <c r="AT19" s="39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95" customHeight="1" x14ac:dyDescent="0.35">
      <c r="A20" s="1"/>
      <c r="B20" s="1"/>
      <c r="C20" s="404"/>
      <c r="D20" s="404"/>
      <c r="E20" s="405"/>
      <c r="F20" s="341"/>
      <c r="G20" s="342"/>
      <c r="H20" s="342"/>
      <c r="I20" s="342"/>
      <c r="J20" s="343"/>
      <c r="K20" s="364"/>
      <c r="L20" s="365"/>
      <c r="M20" s="365"/>
      <c r="N20" s="365"/>
      <c r="O20" s="365"/>
      <c r="P20" s="366"/>
      <c r="Q20" s="364"/>
      <c r="R20" s="365"/>
      <c r="S20" s="365"/>
      <c r="T20" s="365"/>
      <c r="U20" s="365"/>
      <c r="V20" s="366"/>
      <c r="W20" s="364"/>
      <c r="X20" s="365"/>
      <c r="Y20" s="365"/>
      <c r="Z20" s="365"/>
      <c r="AA20" s="365"/>
      <c r="AB20" s="366"/>
      <c r="AC20" s="373"/>
      <c r="AD20" s="374"/>
      <c r="AE20" s="374"/>
      <c r="AF20" s="374"/>
      <c r="AG20" s="374"/>
      <c r="AH20" s="375"/>
      <c r="AI20" s="382"/>
      <c r="AJ20" s="383"/>
      <c r="AK20" s="383"/>
      <c r="AL20" s="383"/>
      <c r="AM20" s="383"/>
      <c r="AN20" s="384"/>
      <c r="AO20" s="24"/>
      <c r="AP20" s="390"/>
      <c r="AQ20" s="391"/>
      <c r="AR20" s="391"/>
      <c r="AS20" s="391"/>
      <c r="AT20" s="39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95" customHeight="1" x14ac:dyDescent="0.35">
      <c r="A21" s="1"/>
      <c r="B21" s="1"/>
      <c r="C21" s="404"/>
      <c r="D21" s="404"/>
      <c r="E21" s="405"/>
      <c r="F21" s="341"/>
      <c r="G21" s="342"/>
      <c r="H21" s="342"/>
      <c r="I21" s="342"/>
      <c r="J21" s="343"/>
      <c r="K21" s="364"/>
      <c r="L21" s="365"/>
      <c r="M21" s="365"/>
      <c r="N21" s="365"/>
      <c r="O21" s="365"/>
      <c r="P21" s="366"/>
      <c r="Q21" s="364"/>
      <c r="R21" s="365"/>
      <c r="S21" s="365"/>
      <c r="T21" s="365"/>
      <c r="U21" s="365"/>
      <c r="V21" s="366"/>
      <c r="W21" s="364"/>
      <c r="X21" s="365"/>
      <c r="Y21" s="365"/>
      <c r="Z21" s="365"/>
      <c r="AA21" s="365"/>
      <c r="AB21" s="366"/>
      <c r="AC21" s="373"/>
      <c r="AD21" s="374"/>
      <c r="AE21" s="374"/>
      <c r="AF21" s="374"/>
      <c r="AG21" s="374"/>
      <c r="AH21" s="375"/>
      <c r="AI21" s="382"/>
      <c r="AJ21" s="383"/>
      <c r="AK21" s="383"/>
      <c r="AL21" s="383"/>
      <c r="AM21" s="383"/>
      <c r="AN21" s="384"/>
      <c r="AO21" s="24"/>
      <c r="AP21" s="390"/>
      <c r="AQ21" s="391"/>
      <c r="AR21" s="391"/>
      <c r="AS21" s="391"/>
      <c r="AT21" s="39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95" customHeight="1" x14ac:dyDescent="0.35">
      <c r="A22" s="1"/>
      <c r="B22" s="1"/>
      <c r="C22" s="404"/>
      <c r="D22" s="404"/>
      <c r="E22" s="405"/>
      <c r="F22" s="341"/>
      <c r="G22" s="342"/>
      <c r="H22" s="342"/>
      <c r="I22" s="342"/>
      <c r="J22" s="343"/>
      <c r="K22" s="364"/>
      <c r="L22" s="365"/>
      <c r="M22" s="365"/>
      <c r="N22" s="365"/>
      <c r="O22" s="365"/>
      <c r="P22" s="366"/>
      <c r="Q22" s="364"/>
      <c r="R22" s="365"/>
      <c r="S22" s="365"/>
      <c r="T22" s="365"/>
      <c r="U22" s="365"/>
      <c r="V22" s="366"/>
      <c r="W22" s="364"/>
      <c r="X22" s="365"/>
      <c r="Y22" s="365"/>
      <c r="Z22" s="365"/>
      <c r="AA22" s="365"/>
      <c r="AB22" s="366"/>
      <c r="AC22" s="373"/>
      <c r="AD22" s="374"/>
      <c r="AE22" s="374"/>
      <c r="AF22" s="374"/>
      <c r="AG22" s="374"/>
      <c r="AH22" s="375"/>
      <c r="AI22" s="382"/>
      <c r="AJ22" s="383"/>
      <c r="AK22" s="383"/>
      <c r="AL22" s="383"/>
      <c r="AM22" s="383"/>
      <c r="AN22" s="384"/>
      <c r="AO22" s="24"/>
      <c r="AP22" s="390"/>
      <c r="AQ22" s="391"/>
      <c r="AR22" s="391"/>
      <c r="AS22" s="391"/>
      <c r="AT22" s="39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95" customHeight="1" thickBot="1" x14ac:dyDescent="0.4">
      <c r="A23" s="1"/>
      <c r="B23" s="1"/>
      <c r="C23" s="404"/>
      <c r="D23" s="404"/>
      <c r="E23" s="405"/>
      <c r="F23" s="341"/>
      <c r="G23" s="342"/>
      <c r="H23" s="342"/>
      <c r="I23" s="342"/>
      <c r="J23" s="343"/>
      <c r="K23" s="367"/>
      <c r="L23" s="368"/>
      <c r="M23" s="368"/>
      <c r="N23" s="368"/>
      <c r="O23" s="368"/>
      <c r="P23" s="369"/>
      <c r="Q23" s="367"/>
      <c r="R23" s="368"/>
      <c r="S23" s="368"/>
      <c r="T23" s="368"/>
      <c r="U23" s="368"/>
      <c r="V23" s="369"/>
      <c r="W23" s="367"/>
      <c r="X23" s="368"/>
      <c r="Y23" s="368"/>
      <c r="Z23" s="368"/>
      <c r="AA23" s="368"/>
      <c r="AB23" s="369"/>
      <c r="AC23" s="376"/>
      <c r="AD23" s="377"/>
      <c r="AE23" s="377"/>
      <c r="AF23" s="377"/>
      <c r="AG23" s="377"/>
      <c r="AH23" s="378"/>
      <c r="AI23" s="385"/>
      <c r="AJ23" s="386"/>
      <c r="AK23" s="386"/>
      <c r="AL23" s="386"/>
      <c r="AM23" s="386"/>
      <c r="AN23" s="387"/>
      <c r="AO23" s="24"/>
      <c r="AP23" s="390"/>
      <c r="AQ23" s="391"/>
      <c r="AR23" s="391"/>
      <c r="AS23" s="391"/>
      <c r="AT23" s="39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95" customHeight="1" x14ac:dyDescent="0.35">
      <c r="A24" s="1"/>
      <c r="B24" s="1"/>
      <c r="C24" s="404"/>
      <c r="D24" s="404"/>
      <c r="E24" s="405"/>
      <c r="F24" s="338" t="s">
        <v>42</v>
      </c>
      <c r="G24" s="339"/>
      <c r="H24" s="339"/>
      <c r="I24" s="339"/>
      <c r="J24" s="339"/>
      <c r="K24" s="352" t="str">
        <f>DATOS!M268</f>
        <v xml:space="preserve">RG35 </v>
      </c>
      <c r="L24" s="353"/>
      <c r="M24" s="353"/>
      <c r="N24" s="353"/>
      <c r="O24" s="353"/>
      <c r="P24" s="354"/>
      <c r="Q24" s="361" t="str">
        <f>DATOS!N268</f>
        <v/>
      </c>
      <c r="R24" s="362"/>
      <c r="S24" s="362"/>
      <c r="T24" s="362"/>
      <c r="U24" s="362"/>
      <c r="V24" s="363"/>
      <c r="W24" s="361" t="str">
        <f>DATOS!O268</f>
        <v xml:space="preserve">RF16 </v>
      </c>
      <c r="X24" s="362"/>
      <c r="Y24" s="362"/>
      <c r="Z24" s="362"/>
      <c r="AA24" s="362"/>
      <c r="AB24" s="363"/>
      <c r="AC24" s="370" t="str">
        <f>DATOS!P268</f>
        <v/>
      </c>
      <c r="AD24" s="371"/>
      <c r="AE24" s="371"/>
      <c r="AF24" s="371"/>
      <c r="AG24" s="371"/>
      <c r="AH24" s="372"/>
      <c r="AI24" s="379" t="str">
        <f>DATOS!Q268</f>
        <v/>
      </c>
      <c r="AJ24" s="380"/>
      <c r="AK24" s="380"/>
      <c r="AL24" s="380"/>
      <c r="AM24" s="380"/>
      <c r="AN24" s="381"/>
      <c r="AO24" s="24"/>
      <c r="AP24" s="348" t="s">
        <v>43</v>
      </c>
      <c r="AQ24" s="349"/>
      <c r="AR24" s="349"/>
      <c r="AS24" s="349"/>
      <c r="AT24" s="349"/>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95" customHeight="1" x14ac:dyDescent="0.35">
      <c r="A25" s="1"/>
      <c r="B25" s="1"/>
      <c r="C25" s="404"/>
      <c r="D25" s="404"/>
      <c r="E25" s="405"/>
      <c r="F25" s="341"/>
      <c r="G25" s="342"/>
      <c r="H25" s="342"/>
      <c r="I25" s="342"/>
      <c r="J25" s="342"/>
      <c r="K25" s="355"/>
      <c r="L25" s="356"/>
      <c r="M25" s="356"/>
      <c r="N25" s="356"/>
      <c r="O25" s="356"/>
      <c r="P25" s="357"/>
      <c r="Q25" s="364"/>
      <c r="R25" s="365"/>
      <c r="S25" s="365"/>
      <c r="T25" s="365"/>
      <c r="U25" s="365"/>
      <c r="V25" s="366"/>
      <c r="W25" s="364"/>
      <c r="X25" s="365"/>
      <c r="Y25" s="365"/>
      <c r="Z25" s="365"/>
      <c r="AA25" s="365"/>
      <c r="AB25" s="366"/>
      <c r="AC25" s="373"/>
      <c r="AD25" s="374"/>
      <c r="AE25" s="374"/>
      <c r="AF25" s="374"/>
      <c r="AG25" s="374"/>
      <c r="AH25" s="375"/>
      <c r="AI25" s="382"/>
      <c r="AJ25" s="383"/>
      <c r="AK25" s="383"/>
      <c r="AL25" s="383"/>
      <c r="AM25" s="383"/>
      <c r="AN25" s="384"/>
      <c r="AO25" s="24"/>
      <c r="AP25" s="350"/>
      <c r="AQ25" s="351"/>
      <c r="AR25" s="351"/>
      <c r="AS25" s="351"/>
      <c r="AT25" s="35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95" customHeight="1" x14ac:dyDescent="0.35">
      <c r="A26" s="1"/>
      <c r="B26" s="1"/>
      <c r="C26" s="404"/>
      <c r="D26" s="404"/>
      <c r="E26" s="405"/>
      <c r="F26" s="341"/>
      <c r="G26" s="342"/>
      <c r="H26" s="342"/>
      <c r="I26" s="342"/>
      <c r="J26" s="342"/>
      <c r="K26" s="355"/>
      <c r="L26" s="356"/>
      <c r="M26" s="356"/>
      <c r="N26" s="356"/>
      <c r="O26" s="356"/>
      <c r="P26" s="357"/>
      <c r="Q26" s="364"/>
      <c r="R26" s="365"/>
      <c r="S26" s="365"/>
      <c r="T26" s="365"/>
      <c r="U26" s="365"/>
      <c r="V26" s="366"/>
      <c r="W26" s="364"/>
      <c r="X26" s="365"/>
      <c r="Y26" s="365"/>
      <c r="Z26" s="365"/>
      <c r="AA26" s="365"/>
      <c r="AB26" s="366"/>
      <c r="AC26" s="373"/>
      <c r="AD26" s="374"/>
      <c r="AE26" s="374"/>
      <c r="AF26" s="374"/>
      <c r="AG26" s="374"/>
      <c r="AH26" s="375"/>
      <c r="AI26" s="382"/>
      <c r="AJ26" s="383"/>
      <c r="AK26" s="383"/>
      <c r="AL26" s="383"/>
      <c r="AM26" s="383"/>
      <c r="AN26" s="384"/>
      <c r="AO26" s="24"/>
      <c r="AP26" s="350"/>
      <c r="AQ26" s="351"/>
      <c r="AR26" s="351"/>
      <c r="AS26" s="351"/>
      <c r="AT26" s="35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95" customHeight="1" x14ac:dyDescent="0.35">
      <c r="A27" s="1"/>
      <c r="B27" s="1"/>
      <c r="C27" s="404"/>
      <c r="D27" s="404"/>
      <c r="E27" s="405"/>
      <c r="F27" s="341"/>
      <c r="G27" s="342"/>
      <c r="H27" s="342"/>
      <c r="I27" s="342"/>
      <c r="J27" s="342"/>
      <c r="K27" s="355"/>
      <c r="L27" s="356"/>
      <c r="M27" s="356"/>
      <c r="N27" s="356"/>
      <c r="O27" s="356"/>
      <c r="P27" s="357"/>
      <c r="Q27" s="364"/>
      <c r="R27" s="365"/>
      <c r="S27" s="365"/>
      <c r="T27" s="365"/>
      <c r="U27" s="365"/>
      <c r="V27" s="366"/>
      <c r="W27" s="364"/>
      <c r="X27" s="365"/>
      <c r="Y27" s="365"/>
      <c r="Z27" s="365"/>
      <c r="AA27" s="365"/>
      <c r="AB27" s="366"/>
      <c r="AC27" s="373"/>
      <c r="AD27" s="374"/>
      <c r="AE27" s="374"/>
      <c r="AF27" s="374"/>
      <c r="AG27" s="374"/>
      <c r="AH27" s="375"/>
      <c r="AI27" s="382"/>
      <c r="AJ27" s="383"/>
      <c r="AK27" s="383"/>
      <c r="AL27" s="383"/>
      <c r="AM27" s="383"/>
      <c r="AN27" s="384"/>
      <c r="AO27" s="24"/>
      <c r="AP27" s="350"/>
      <c r="AQ27" s="351"/>
      <c r="AR27" s="351"/>
      <c r="AS27" s="351"/>
      <c r="AT27" s="35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95" customHeight="1" x14ac:dyDescent="0.35">
      <c r="A28" s="1"/>
      <c r="B28" s="1"/>
      <c r="C28" s="404"/>
      <c r="D28" s="404"/>
      <c r="E28" s="405"/>
      <c r="F28" s="341"/>
      <c r="G28" s="342"/>
      <c r="H28" s="342"/>
      <c r="I28" s="342"/>
      <c r="J28" s="342"/>
      <c r="K28" s="355"/>
      <c r="L28" s="356"/>
      <c r="M28" s="356"/>
      <c r="N28" s="356"/>
      <c r="O28" s="356"/>
      <c r="P28" s="357"/>
      <c r="Q28" s="364"/>
      <c r="R28" s="365"/>
      <c r="S28" s="365"/>
      <c r="T28" s="365"/>
      <c r="U28" s="365"/>
      <c r="V28" s="366"/>
      <c r="W28" s="364"/>
      <c r="X28" s="365"/>
      <c r="Y28" s="365"/>
      <c r="Z28" s="365"/>
      <c r="AA28" s="365"/>
      <c r="AB28" s="366"/>
      <c r="AC28" s="373"/>
      <c r="AD28" s="374"/>
      <c r="AE28" s="374"/>
      <c r="AF28" s="374"/>
      <c r="AG28" s="374"/>
      <c r="AH28" s="375"/>
      <c r="AI28" s="382"/>
      <c r="AJ28" s="383"/>
      <c r="AK28" s="383"/>
      <c r="AL28" s="383"/>
      <c r="AM28" s="383"/>
      <c r="AN28" s="384"/>
      <c r="AO28" s="24"/>
      <c r="AP28" s="350"/>
      <c r="AQ28" s="351"/>
      <c r="AR28" s="351"/>
      <c r="AS28" s="351"/>
      <c r="AT28" s="35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95" customHeight="1" thickBot="1" x14ac:dyDescent="0.4">
      <c r="A29" s="1"/>
      <c r="B29" s="1"/>
      <c r="C29" s="404"/>
      <c r="D29" s="404"/>
      <c r="E29" s="405"/>
      <c r="F29" s="341"/>
      <c r="G29" s="342"/>
      <c r="H29" s="342"/>
      <c r="I29" s="342"/>
      <c r="J29" s="342"/>
      <c r="K29" s="358"/>
      <c r="L29" s="359"/>
      <c r="M29" s="359"/>
      <c r="N29" s="359"/>
      <c r="O29" s="359"/>
      <c r="P29" s="360"/>
      <c r="Q29" s="367"/>
      <c r="R29" s="368"/>
      <c r="S29" s="368"/>
      <c r="T29" s="368"/>
      <c r="U29" s="368"/>
      <c r="V29" s="369"/>
      <c r="W29" s="367"/>
      <c r="X29" s="368"/>
      <c r="Y29" s="368"/>
      <c r="Z29" s="368"/>
      <c r="AA29" s="368"/>
      <c r="AB29" s="369"/>
      <c r="AC29" s="376"/>
      <c r="AD29" s="377"/>
      <c r="AE29" s="377"/>
      <c r="AF29" s="377"/>
      <c r="AG29" s="377"/>
      <c r="AH29" s="378"/>
      <c r="AI29" s="385"/>
      <c r="AJ29" s="386"/>
      <c r="AK29" s="386"/>
      <c r="AL29" s="386"/>
      <c r="AM29" s="386"/>
      <c r="AN29" s="387"/>
      <c r="AO29" s="24"/>
      <c r="AP29" s="350"/>
      <c r="AQ29" s="351"/>
      <c r="AR29" s="351"/>
      <c r="AS29" s="351"/>
      <c r="AT29" s="35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95" customHeight="1" x14ac:dyDescent="0.35">
      <c r="A30" s="1"/>
      <c r="B30" s="1"/>
      <c r="C30" s="404"/>
      <c r="D30" s="404"/>
      <c r="E30" s="405"/>
      <c r="F30" s="338" t="s">
        <v>44</v>
      </c>
      <c r="G30" s="339"/>
      <c r="H30" s="339"/>
      <c r="I30" s="339"/>
      <c r="J30" s="340"/>
      <c r="K30" s="352" t="str">
        <f>DATOS!M269</f>
        <v xml:space="preserve">RG1 RG5 </v>
      </c>
      <c r="L30" s="353"/>
      <c r="M30" s="353"/>
      <c r="N30" s="353"/>
      <c r="O30" s="353"/>
      <c r="P30" s="354"/>
      <c r="Q30" s="352" t="str">
        <f>DATOS!N269</f>
        <v/>
      </c>
      <c r="R30" s="353"/>
      <c r="S30" s="353"/>
      <c r="T30" s="353"/>
      <c r="U30" s="353"/>
      <c r="V30" s="354"/>
      <c r="W30" s="361" t="str">
        <f>DATOS!O269</f>
        <v xml:space="preserve">RG3 RG30 RG31 RF15 </v>
      </c>
      <c r="X30" s="362"/>
      <c r="Y30" s="362"/>
      <c r="Z30" s="362"/>
      <c r="AA30" s="362"/>
      <c r="AB30" s="363"/>
      <c r="AC30" s="370" t="str">
        <f>DATOS!P269</f>
        <v/>
      </c>
      <c r="AD30" s="371"/>
      <c r="AE30" s="371"/>
      <c r="AF30" s="371"/>
      <c r="AG30" s="371"/>
      <c r="AH30" s="372"/>
      <c r="AI30" s="379" t="str">
        <f>DATOS!Q269</f>
        <v/>
      </c>
      <c r="AJ30" s="380"/>
      <c r="AK30" s="380"/>
      <c r="AL30" s="380"/>
      <c r="AM30" s="380"/>
      <c r="AN30" s="381"/>
      <c r="AO30" s="24"/>
      <c r="AP30" s="24"/>
      <c r="AQ30" s="24"/>
      <c r="AR30" s="24"/>
      <c r="AS30" s="24"/>
      <c r="AT30" s="2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95" customHeight="1" x14ac:dyDescent="0.35">
      <c r="A31" s="1"/>
      <c r="B31" s="1"/>
      <c r="C31" s="404"/>
      <c r="D31" s="404"/>
      <c r="E31" s="405"/>
      <c r="F31" s="341"/>
      <c r="G31" s="342"/>
      <c r="H31" s="342"/>
      <c r="I31" s="342"/>
      <c r="J31" s="343"/>
      <c r="K31" s="355"/>
      <c r="L31" s="356"/>
      <c r="M31" s="356"/>
      <c r="N31" s="356"/>
      <c r="O31" s="356"/>
      <c r="P31" s="357"/>
      <c r="Q31" s="355"/>
      <c r="R31" s="356"/>
      <c r="S31" s="356"/>
      <c r="T31" s="356"/>
      <c r="U31" s="356"/>
      <c r="V31" s="357"/>
      <c r="W31" s="364"/>
      <c r="X31" s="365"/>
      <c r="Y31" s="365"/>
      <c r="Z31" s="365"/>
      <c r="AA31" s="365"/>
      <c r="AB31" s="366"/>
      <c r="AC31" s="373"/>
      <c r="AD31" s="374"/>
      <c r="AE31" s="374"/>
      <c r="AF31" s="374"/>
      <c r="AG31" s="374"/>
      <c r="AH31" s="375"/>
      <c r="AI31" s="382"/>
      <c r="AJ31" s="383"/>
      <c r="AK31" s="383"/>
      <c r="AL31" s="383"/>
      <c r="AM31" s="383"/>
      <c r="AN31" s="384"/>
      <c r="AO31" s="24"/>
      <c r="AP31" s="24"/>
      <c r="AQ31" s="24"/>
      <c r="AR31" s="24"/>
      <c r="AS31" s="24"/>
      <c r="AT31" s="2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95" customHeight="1" x14ac:dyDescent="0.35">
      <c r="A32" s="1"/>
      <c r="B32" s="1"/>
      <c r="C32" s="404"/>
      <c r="D32" s="404"/>
      <c r="E32" s="405"/>
      <c r="F32" s="341"/>
      <c r="G32" s="342"/>
      <c r="H32" s="342"/>
      <c r="I32" s="342"/>
      <c r="J32" s="343"/>
      <c r="K32" s="355"/>
      <c r="L32" s="356"/>
      <c r="M32" s="356"/>
      <c r="N32" s="356"/>
      <c r="O32" s="356"/>
      <c r="P32" s="357"/>
      <c r="Q32" s="355"/>
      <c r="R32" s="356"/>
      <c r="S32" s="356"/>
      <c r="T32" s="356"/>
      <c r="U32" s="356"/>
      <c r="V32" s="357"/>
      <c r="W32" s="364"/>
      <c r="X32" s="365"/>
      <c r="Y32" s="365"/>
      <c r="Z32" s="365"/>
      <c r="AA32" s="365"/>
      <c r="AB32" s="366"/>
      <c r="AC32" s="373"/>
      <c r="AD32" s="374"/>
      <c r="AE32" s="374"/>
      <c r="AF32" s="374"/>
      <c r="AG32" s="374"/>
      <c r="AH32" s="375"/>
      <c r="AI32" s="382"/>
      <c r="AJ32" s="383"/>
      <c r="AK32" s="383"/>
      <c r="AL32" s="383"/>
      <c r="AM32" s="383"/>
      <c r="AN32" s="384"/>
      <c r="AO32" s="24"/>
      <c r="AP32" s="24"/>
      <c r="AQ32" s="24"/>
      <c r="AR32" s="24"/>
      <c r="AS32" s="24"/>
      <c r="AT32" s="2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95" customHeight="1" x14ac:dyDescent="0.35">
      <c r="A33" s="1"/>
      <c r="B33" s="1"/>
      <c r="C33" s="404"/>
      <c r="D33" s="404"/>
      <c r="E33" s="405"/>
      <c r="F33" s="341"/>
      <c r="G33" s="342"/>
      <c r="H33" s="342"/>
      <c r="I33" s="342"/>
      <c r="J33" s="343"/>
      <c r="K33" s="355"/>
      <c r="L33" s="356"/>
      <c r="M33" s="356"/>
      <c r="N33" s="356"/>
      <c r="O33" s="356"/>
      <c r="P33" s="357"/>
      <c r="Q33" s="355"/>
      <c r="R33" s="356"/>
      <c r="S33" s="356"/>
      <c r="T33" s="356"/>
      <c r="U33" s="356"/>
      <c r="V33" s="357"/>
      <c r="W33" s="364"/>
      <c r="X33" s="365"/>
      <c r="Y33" s="365"/>
      <c r="Z33" s="365"/>
      <c r="AA33" s="365"/>
      <c r="AB33" s="366"/>
      <c r="AC33" s="373"/>
      <c r="AD33" s="374"/>
      <c r="AE33" s="374"/>
      <c r="AF33" s="374"/>
      <c r="AG33" s="374"/>
      <c r="AH33" s="375"/>
      <c r="AI33" s="382"/>
      <c r="AJ33" s="383"/>
      <c r="AK33" s="383"/>
      <c r="AL33" s="383"/>
      <c r="AM33" s="383"/>
      <c r="AN33" s="384"/>
      <c r="AO33" s="24"/>
      <c r="AP33" s="24"/>
      <c r="AQ33" s="24"/>
      <c r="AR33" s="24"/>
      <c r="AS33" s="24"/>
      <c r="AT33" s="2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95" customHeight="1" x14ac:dyDescent="0.35">
      <c r="A34" s="1"/>
      <c r="B34" s="1"/>
      <c r="C34" s="404"/>
      <c r="D34" s="404"/>
      <c r="E34" s="405"/>
      <c r="F34" s="341"/>
      <c r="G34" s="342"/>
      <c r="H34" s="342"/>
      <c r="I34" s="342"/>
      <c r="J34" s="343"/>
      <c r="K34" s="355"/>
      <c r="L34" s="356"/>
      <c r="M34" s="356"/>
      <c r="N34" s="356"/>
      <c r="O34" s="356"/>
      <c r="P34" s="357"/>
      <c r="Q34" s="355"/>
      <c r="R34" s="356"/>
      <c r="S34" s="356"/>
      <c r="T34" s="356"/>
      <c r="U34" s="356"/>
      <c r="V34" s="357"/>
      <c r="W34" s="364"/>
      <c r="X34" s="365"/>
      <c r="Y34" s="365"/>
      <c r="Z34" s="365"/>
      <c r="AA34" s="365"/>
      <c r="AB34" s="366"/>
      <c r="AC34" s="373"/>
      <c r="AD34" s="374"/>
      <c r="AE34" s="374"/>
      <c r="AF34" s="374"/>
      <c r="AG34" s="374"/>
      <c r="AH34" s="375"/>
      <c r="AI34" s="382"/>
      <c r="AJ34" s="383"/>
      <c r="AK34" s="383"/>
      <c r="AL34" s="383"/>
      <c r="AM34" s="383"/>
      <c r="AN34" s="384"/>
      <c r="AO34" s="24"/>
      <c r="AP34" s="24"/>
      <c r="AQ34" s="24"/>
      <c r="AR34" s="24"/>
      <c r="AS34" s="24"/>
      <c r="AT34" s="2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95" customHeight="1" thickBot="1" x14ac:dyDescent="0.4">
      <c r="A35" s="1"/>
      <c r="B35" s="1"/>
      <c r="C35" s="404"/>
      <c r="D35" s="404"/>
      <c r="E35" s="405"/>
      <c r="F35" s="344"/>
      <c r="G35" s="345"/>
      <c r="H35" s="345"/>
      <c r="I35" s="345"/>
      <c r="J35" s="346"/>
      <c r="K35" s="358"/>
      <c r="L35" s="359"/>
      <c r="M35" s="359"/>
      <c r="N35" s="359"/>
      <c r="O35" s="359"/>
      <c r="P35" s="360"/>
      <c r="Q35" s="358"/>
      <c r="R35" s="359"/>
      <c r="S35" s="359"/>
      <c r="T35" s="359"/>
      <c r="U35" s="359"/>
      <c r="V35" s="360"/>
      <c r="W35" s="367"/>
      <c r="X35" s="368"/>
      <c r="Y35" s="368"/>
      <c r="Z35" s="368"/>
      <c r="AA35" s="368"/>
      <c r="AB35" s="369"/>
      <c r="AC35" s="376"/>
      <c r="AD35" s="377"/>
      <c r="AE35" s="377"/>
      <c r="AF35" s="377"/>
      <c r="AG35" s="377"/>
      <c r="AH35" s="378"/>
      <c r="AI35" s="385"/>
      <c r="AJ35" s="386"/>
      <c r="AK35" s="386"/>
      <c r="AL35" s="386"/>
      <c r="AM35" s="386"/>
      <c r="AN35" s="387"/>
      <c r="AO35" s="24"/>
      <c r="AP35" s="24"/>
      <c r="AQ35" s="24"/>
      <c r="AR35" s="24"/>
      <c r="AS35" s="24"/>
      <c r="AT35" s="2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5">
      <c r="A36" s="1"/>
      <c r="B36" s="1"/>
      <c r="C36" s="1"/>
      <c r="D36" s="1"/>
      <c r="E36" s="1"/>
      <c r="F36" s="1"/>
      <c r="G36" s="1"/>
      <c r="H36" s="1"/>
      <c r="I36" s="1"/>
      <c r="J36" s="1"/>
      <c r="K36" s="338" t="s">
        <v>45</v>
      </c>
      <c r="L36" s="339"/>
      <c r="M36" s="339"/>
      <c r="N36" s="339"/>
      <c r="O36" s="339"/>
      <c r="P36" s="340"/>
      <c r="Q36" s="338" t="s">
        <v>46</v>
      </c>
      <c r="R36" s="339"/>
      <c r="S36" s="339"/>
      <c r="T36" s="339"/>
      <c r="U36" s="339"/>
      <c r="V36" s="340"/>
      <c r="W36" s="338" t="s">
        <v>47</v>
      </c>
      <c r="X36" s="339"/>
      <c r="Y36" s="339"/>
      <c r="Z36" s="339"/>
      <c r="AA36" s="339"/>
      <c r="AB36" s="340"/>
      <c r="AC36" s="338" t="s">
        <v>48</v>
      </c>
      <c r="AD36" s="347"/>
      <c r="AE36" s="339"/>
      <c r="AF36" s="339"/>
      <c r="AG36" s="339"/>
      <c r="AH36" s="340"/>
      <c r="AI36" s="338" t="s">
        <v>49</v>
      </c>
      <c r="AJ36" s="339"/>
      <c r="AK36" s="339"/>
      <c r="AL36" s="339"/>
      <c r="AM36" s="339"/>
      <c r="AN36" s="340"/>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5">
      <c r="A37" s="1"/>
      <c r="B37" s="1"/>
      <c r="C37" s="1"/>
      <c r="D37" s="1"/>
      <c r="E37" s="1"/>
      <c r="F37" s="1"/>
      <c r="G37" s="1"/>
      <c r="H37" s="1"/>
      <c r="I37" s="1"/>
      <c r="J37" s="1"/>
      <c r="K37" s="341"/>
      <c r="L37" s="342"/>
      <c r="M37" s="342"/>
      <c r="N37" s="342"/>
      <c r="O37" s="342"/>
      <c r="P37" s="343"/>
      <c r="Q37" s="341"/>
      <c r="R37" s="342"/>
      <c r="S37" s="342"/>
      <c r="T37" s="342"/>
      <c r="U37" s="342"/>
      <c r="V37" s="343"/>
      <c r="W37" s="341"/>
      <c r="X37" s="342"/>
      <c r="Y37" s="342"/>
      <c r="Z37" s="342"/>
      <c r="AA37" s="342"/>
      <c r="AB37" s="343"/>
      <c r="AC37" s="341"/>
      <c r="AD37" s="342"/>
      <c r="AE37" s="342"/>
      <c r="AF37" s="342"/>
      <c r="AG37" s="342"/>
      <c r="AH37" s="343"/>
      <c r="AI37" s="341"/>
      <c r="AJ37" s="342"/>
      <c r="AK37" s="342"/>
      <c r="AL37" s="342"/>
      <c r="AM37" s="342"/>
      <c r="AN37" s="343"/>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5">
      <c r="A38" s="1"/>
      <c r="B38" s="1"/>
      <c r="C38" s="1"/>
      <c r="D38" s="1"/>
      <c r="E38" s="1"/>
      <c r="F38" s="1"/>
      <c r="G38" s="1"/>
      <c r="H38" s="1"/>
      <c r="I38" s="1"/>
      <c r="J38" s="1"/>
      <c r="K38" s="341"/>
      <c r="L38" s="342"/>
      <c r="M38" s="342"/>
      <c r="N38" s="342"/>
      <c r="O38" s="342"/>
      <c r="P38" s="343"/>
      <c r="Q38" s="341"/>
      <c r="R38" s="342"/>
      <c r="S38" s="342"/>
      <c r="T38" s="342"/>
      <c r="U38" s="342"/>
      <c r="V38" s="343"/>
      <c r="W38" s="341"/>
      <c r="X38" s="342"/>
      <c r="Y38" s="342"/>
      <c r="Z38" s="342"/>
      <c r="AA38" s="342"/>
      <c r="AB38" s="343"/>
      <c r="AC38" s="341"/>
      <c r="AD38" s="342"/>
      <c r="AE38" s="342"/>
      <c r="AF38" s="342"/>
      <c r="AG38" s="342"/>
      <c r="AH38" s="343"/>
      <c r="AI38" s="341"/>
      <c r="AJ38" s="342"/>
      <c r="AK38" s="342"/>
      <c r="AL38" s="342"/>
      <c r="AM38" s="342"/>
      <c r="AN38" s="343"/>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5">
      <c r="A39" s="1"/>
      <c r="B39" s="1"/>
      <c r="C39" s="1"/>
      <c r="D39" s="1"/>
      <c r="E39" s="1"/>
      <c r="F39" s="1"/>
      <c r="G39" s="1"/>
      <c r="H39" s="1"/>
      <c r="I39" s="1"/>
      <c r="J39" s="1"/>
      <c r="K39" s="341"/>
      <c r="L39" s="342"/>
      <c r="M39" s="342"/>
      <c r="N39" s="342"/>
      <c r="O39" s="342"/>
      <c r="P39" s="343"/>
      <c r="Q39" s="341"/>
      <c r="R39" s="342"/>
      <c r="S39" s="342"/>
      <c r="T39" s="342"/>
      <c r="U39" s="342"/>
      <c r="V39" s="343"/>
      <c r="W39" s="341"/>
      <c r="X39" s="342"/>
      <c r="Y39" s="342"/>
      <c r="Z39" s="342"/>
      <c r="AA39" s="342"/>
      <c r="AB39" s="343"/>
      <c r="AC39" s="341"/>
      <c r="AD39" s="342"/>
      <c r="AE39" s="342"/>
      <c r="AF39" s="342"/>
      <c r="AG39" s="342"/>
      <c r="AH39" s="343"/>
      <c r="AI39" s="341"/>
      <c r="AJ39" s="342"/>
      <c r="AK39" s="342"/>
      <c r="AL39" s="342"/>
      <c r="AM39" s="342"/>
      <c r="AN39" s="343"/>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5">
      <c r="A40" s="1"/>
      <c r="B40" s="1"/>
      <c r="C40" s="1"/>
      <c r="D40" s="1"/>
      <c r="E40" s="1"/>
      <c r="F40" s="1"/>
      <c r="G40" s="1"/>
      <c r="H40" s="1"/>
      <c r="I40" s="1"/>
      <c r="J40" s="1"/>
      <c r="K40" s="344"/>
      <c r="L40" s="345"/>
      <c r="M40" s="345"/>
      <c r="N40" s="345"/>
      <c r="O40" s="345"/>
      <c r="P40" s="346"/>
      <c r="Q40" s="344"/>
      <c r="R40" s="345"/>
      <c r="S40" s="345"/>
      <c r="T40" s="345"/>
      <c r="U40" s="345"/>
      <c r="V40" s="346"/>
      <c r="W40" s="344"/>
      <c r="X40" s="345"/>
      <c r="Y40" s="345"/>
      <c r="Z40" s="345"/>
      <c r="AA40" s="345"/>
      <c r="AB40" s="346"/>
      <c r="AC40" s="344"/>
      <c r="AD40" s="345"/>
      <c r="AE40" s="345"/>
      <c r="AF40" s="345"/>
      <c r="AG40" s="345"/>
      <c r="AH40" s="346"/>
      <c r="AI40" s="344"/>
      <c r="AJ40" s="345"/>
      <c r="AK40" s="345"/>
      <c r="AL40" s="345"/>
      <c r="AM40" s="345"/>
      <c r="AN40" s="346"/>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5">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hidden="1" customHeight="1" x14ac:dyDescent="0.25">
      <c r="A43" s="1"/>
      <c r="B43" s="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hidden="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hidden="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hidden="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hidden="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hidden="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hidden="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hidden="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hidden="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hidden="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hidden="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hidden="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hidden="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hidden="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hidden="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hidden="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hidden="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hidden="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hidden="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hidden="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hidden="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hidden="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hidden="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hidden="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hidden="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hidden="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80" ht="15" hidden="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80" ht="15" hidden="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80" ht="15" hidden="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80" ht="15" hidden="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80" ht="15" hidden="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80" ht="15" hidden="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80" ht="15" hidden="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80" ht="15" hidden="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80" ht="15" hidden="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80" ht="15" hidden="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80" ht="15" hidden="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 hidden="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 hidden="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 hidden="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 hidden="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 hidden="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 hidden="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 hidden="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 hidden="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 hidden="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 hidden="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 hidden="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 hidden="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 hidden="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 hidden="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 hidden="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 hidden="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 hidden="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 hidden="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 hidden="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 hidden="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 hidden="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 hidden="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 hidden="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 hidden="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 hidden="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 hidden="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 hidden="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 hidden="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 hidden="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 hidden="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 hidden="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 hidden="1" x14ac:dyDescent="0.25">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 hidden="1" x14ac:dyDescent="0.25">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3:63" ht="15" hidden="1" x14ac:dyDescent="0.25">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3:63" ht="15" hidden="1" x14ac:dyDescent="0.25">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3:63" ht="15" hidden="1" x14ac:dyDescent="0.25">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3:63" ht="15" hidden="1" x14ac:dyDescent="0.25">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3:63" ht="15" hidden="1" x14ac:dyDescent="0.25">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3:63" ht="15" hidden="1" x14ac:dyDescent="0.25">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3:63" ht="15" hidden="1" x14ac:dyDescent="0.25">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3:63" ht="15" hidden="1" x14ac:dyDescent="0.25">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3:63" ht="15" hidden="1" x14ac:dyDescent="0.25">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3:63" ht="15" hidden="1" x14ac:dyDescent="0.25">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3:63" ht="15" hidden="1" x14ac:dyDescent="0.25">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3:63" ht="15" hidden="1" x14ac:dyDescent="0.25">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3:63" ht="15" hidden="1" x14ac:dyDescent="0.25">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3:63" ht="15" hidden="1" x14ac:dyDescent="0.25">
      <c r="C126" s="1"/>
      <c r="D126" s="1"/>
      <c r="E126" s="1"/>
      <c r="F126" s="1"/>
      <c r="G126" s="1"/>
      <c r="H126" s="1"/>
      <c r="I126" s="1"/>
      <c r="J126" s="1"/>
    </row>
    <row r="127" spans="3:63" ht="15" hidden="1" x14ac:dyDescent="0.25">
      <c r="C127" s="1"/>
      <c r="D127" s="1"/>
      <c r="E127" s="1"/>
      <c r="F127" s="1"/>
      <c r="G127" s="1"/>
      <c r="H127" s="1"/>
      <c r="I127" s="1"/>
      <c r="J127" s="1"/>
    </row>
    <row r="128" spans="3:63" ht="15" hidden="1" x14ac:dyDescent="0.25">
      <c r="C128" s="1"/>
      <c r="D128" s="1"/>
      <c r="E128" s="1"/>
      <c r="F128" s="1"/>
      <c r="G128" s="1"/>
      <c r="H128" s="1"/>
      <c r="I128" s="1"/>
      <c r="J128" s="1"/>
    </row>
    <row r="129" spans="3:10" ht="15" hidden="1" x14ac:dyDescent="0.25">
      <c r="C129" s="1"/>
      <c r="D129" s="1"/>
      <c r="E129" s="1"/>
      <c r="F129" s="1"/>
      <c r="G129" s="1"/>
      <c r="H129" s="1"/>
      <c r="I129" s="1"/>
      <c r="J129" s="1"/>
    </row>
  </sheetData>
  <sheetProtection algorithmName="SHA-512" hashValue="Gs3RNwfaKyJQl3P9qm8jqET3Qjua5ZffdynotrSjl9UL9b/ZuLe+LgkqQ4QKfa8gH0sO8SWhvfVLbW76FBPkBA==" saltValue="saDvH3XAXsrQNPjyfMsMVA==" spinCount="100000" sheet="1" objects="1" scenarios="1"/>
  <mergeCells count="42">
    <mergeCell ref="C2:J4"/>
    <mergeCell ref="K2:AN4"/>
    <mergeCell ref="C6:E35"/>
    <mergeCell ref="F6:J11"/>
    <mergeCell ref="K6:P11"/>
    <mergeCell ref="Q6:V11"/>
    <mergeCell ref="W6:AB11"/>
    <mergeCell ref="AC6:AH11"/>
    <mergeCell ref="AI6:AN11"/>
    <mergeCell ref="F18:J23"/>
    <mergeCell ref="AP18:AT23"/>
    <mergeCell ref="AP6:AT11"/>
    <mergeCell ref="F12:J17"/>
    <mergeCell ref="K12:P17"/>
    <mergeCell ref="Q12:V17"/>
    <mergeCell ref="W12:AB17"/>
    <mergeCell ref="AC12:AH17"/>
    <mergeCell ref="AI12:AN17"/>
    <mergeCell ref="AP12:AT17"/>
    <mergeCell ref="K18:P23"/>
    <mergeCell ref="Q18:V23"/>
    <mergeCell ref="W18:AB23"/>
    <mergeCell ref="AC18:AH23"/>
    <mergeCell ref="AI18:AN23"/>
    <mergeCell ref="AP24:AT29"/>
    <mergeCell ref="F30:J35"/>
    <mergeCell ref="K30:P35"/>
    <mergeCell ref="Q30:V35"/>
    <mergeCell ref="W30:AB35"/>
    <mergeCell ref="AC30:AH35"/>
    <mergeCell ref="AI30:AN35"/>
    <mergeCell ref="F24:J29"/>
    <mergeCell ref="K24:P29"/>
    <mergeCell ref="Q24:V29"/>
    <mergeCell ref="W24:AB29"/>
    <mergeCell ref="AC24:AH29"/>
    <mergeCell ref="AI24:AN29"/>
    <mergeCell ref="K36:P40"/>
    <mergeCell ref="Q36:V40"/>
    <mergeCell ref="W36:AB40"/>
    <mergeCell ref="AC36:AH40"/>
    <mergeCell ref="AI36:AN40"/>
  </mergeCells>
  <pageMargins left="0.70866141732283472" right="0.70866141732283472" top="0.74803149606299213" bottom="0.74803149606299213" header="0.31496062992125984" footer="0.31496062992125984"/>
  <pageSetup scale="33" orientation="landscape" r:id="rId1"/>
  <colBreaks count="1" manualBreakCount="1">
    <brk id="4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5232-73AE-4667-8D90-9673935C9D6E}">
  <sheetPr codeName="Hoja6">
    <pageSetUpPr fitToPage="1"/>
  </sheetPr>
  <dimension ref="A1:CM227"/>
  <sheetViews>
    <sheetView showGridLines="0" zoomScale="53" zoomScaleNormal="53" workbookViewId="0">
      <selection sqref="A1:XFD1048576"/>
    </sheetView>
  </sheetViews>
  <sheetFormatPr baseColWidth="10" defaultColWidth="0" defaultRowHeight="15" zeroHeight="1" x14ac:dyDescent="0.25"/>
  <cols>
    <col min="1" max="1" width="11.42578125" customWidth="1"/>
    <col min="2" max="10" width="5.140625" customWidth="1"/>
    <col min="11" max="40" width="8.7109375" customWidth="1"/>
    <col min="41" max="41" width="4.28515625" customWidth="1"/>
    <col min="42" max="46" width="5.7109375" customWidth="1"/>
    <col min="47" max="47" width="11.42578125" customWidth="1"/>
    <col min="48" max="91" width="0" hidden="1" customWidth="1"/>
    <col min="92" max="16384" width="11.42578125" hidden="1"/>
  </cols>
  <sheetData>
    <row r="1" spans="2:91"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row>
    <row r="2" spans="2:91" ht="18" customHeight="1" x14ac:dyDescent="0.35">
      <c r="B2" s="1"/>
      <c r="C2" s="402" t="s">
        <v>50</v>
      </c>
      <c r="D2" s="402"/>
      <c r="E2" s="402"/>
      <c r="F2" s="402"/>
      <c r="G2" s="402"/>
      <c r="H2" s="402"/>
      <c r="I2" s="402"/>
      <c r="J2" s="402"/>
      <c r="K2" s="403" t="s">
        <v>7</v>
      </c>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24"/>
      <c r="AP2" s="24"/>
      <c r="AQ2" s="24"/>
      <c r="AR2" s="24"/>
      <c r="AS2" s="24"/>
      <c r="AT2" s="24"/>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row>
    <row r="3" spans="2:91" ht="18.75" customHeight="1" x14ac:dyDescent="0.35">
      <c r="B3" s="1"/>
      <c r="C3" s="402"/>
      <c r="D3" s="402"/>
      <c r="E3" s="402"/>
      <c r="F3" s="402"/>
      <c r="G3" s="402"/>
      <c r="H3" s="402"/>
      <c r="I3" s="402"/>
      <c r="J3" s="402"/>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24"/>
      <c r="AP3" s="24"/>
      <c r="AQ3" s="24"/>
      <c r="AR3" s="24"/>
      <c r="AS3" s="24"/>
      <c r="AT3" s="24"/>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row>
    <row r="4" spans="2:91" ht="15" customHeight="1" x14ac:dyDescent="0.35">
      <c r="B4" s="1"/>
      <c r="C4" s="402"/>
      <c r="D4" s="402"/>
      <c r="E4" s="402"/>
      <c r="F4" s="402"/>
      <c r="G4" s="402"/>
      <c r="H4" s="402"/>
      <c r="I4" s="402"/>
      <c r="J4" s="402"/>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24"/>
      <c r="AP4" s="24"/>
      <c r="AQ4" s="24"/>
      <c r="AR4" s="24"/>
      <c r="AS4" s="24"/>
      <c r="AT4" s="24"/>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row>
    <row r="5" spans="2:91" ht="9.9499999999999993" customHeight="1" thickBot="1" x14ac:dyDescent="0.4">
      <c r="B5" s="1"/>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2:91" ht="15.95" customHeight="1" x14ac:dyDescent="0.35">
      <c r="B6" s="1"/>
      <c r="C6" s="404" t="s">
        <v>35</v>
      </c>
      <c r="D6" s="404"/>
      <c r="E6" s="405"/>
      <c r="F6" s="338" t="s">
        <v>36</v>
      </c>
      <c r="G6" s="339"/>
      <c r="H6" s="339"/>
      <c r="I6" s="339"/>
      <c r="J6" s="340"/>
      <c r="K6" s="433" t="str">
        <f>DATOS!AG265</f>
        <v/>
      </c>
      <c r="L6" s="434"/>
      <c r="M6" s="434"/>
      <c r="N6" s="434"/>
      <c r="O6" s="434"/>
      <c r="P6" s="435"/>
      <c r="Q6" s="433" t="str">
        <f>DATOS!AH265</f>
        <v/>
      </c>
      <c r="R6" s="434"/>
      <c r="S6" s="434"/>
      <c r="T6" s="434"/>
      <c r="U6" s="434"/>
      <c r="V6" s="435"/>
      <c r="W6" s="433" t="str">
        <f>DATOS!AI265</f>
        <v/>
      </c>
      <c r="X6" s="434"/>
      <c r="Y6" s="434"/>
      <c r="Z6" s="434"/>
      <c r="AA6" s="434"/>
      <c r="AB6" s="435"/>
      <c r="AC6" s="433" t="str">
        <f>DATOS!AJ265</f>
        <v/>
      </c>
      <c r="AD6" s="434"/>
      <c r="AE6" s="434"/>
      <c r="AF6" s="434"/>
      <c r="AG6" s="434"/>
      <c r="AH6" s="435"/>
      <c r="AI6" s="442" t="str">
        <f>DATOS!AK265</f>
        <v/>
      </c>
      <c r="AJ6" s="443"/>
      <c r="AK6" s="443"/>
      <c r="AL6" s="443"/>
      <c r="AM6" s="443"/>
      <c r="AN6" s="444"/>
      <c r="AO6" s="24"/>
      <c r="AP6" s="392" t="s">
        <v>37</v>
      </c>
      <c r="AQ6" s="393"/>
      <c r="AR6" s="393"/>
      <c r="AS6" s="393"/>
      <c r="AT6" s="393"/>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2:91" ht="15.95" customHeight="1" x14ac:dyDescent="0.35">
      <c r="B7" s="1"/>
      <c r="C7" s="404"/>
      <c r="D7" s="404"/>
      <c r="E7" s="405"/>
      <c r="F7" s="341"/>
      <c r="G7" s="342"/>
      <c r="H7" s="342"/>
      <c r="I7" s="342"/>
      <c r="J7" s="343"/>
      <c r="K7" s="436"/>
      <c r="L7" s="437"/>
      <c r="M7" s="437"/>
      <c r="N7" s="437"/>
      <c r="O7" s="437"/>
      <c r="P7" s="438"/>
      <c r="Q7" s="436"/>
      <c r="R7" s="437"/>
      <c r="S7" s="437"/>
      <c r="T7" s="437"/>
      <c r="U7" s="437"/>
      <c r="V7" s="438"/>
      <c r="W7" s="436"/>
      <c r="X7" s="437"/>
      <c r="Y7" s="437"/>
      <c r="Z7" s="437"/>
      <c r="AA7" s="437"/>
      <c r="AB7" s="438"/>
      <c r="AC7" s="436"/>
      <c r="AD7" s="437"/>
      <c r="AE7" s="437"/>
      <c r="AF7" s="437"/>
      <c r="AG7" s="437"/>
      <c r="AH7" s="438"/>
      <c r="AI7" s="445"/>
      <c r="AJ7" s="446"/>
      <c r="AK7" s="446"/>
      <c r="AL7" s="446"/>
      <c r="AM7" s="446"/>
      <c r="AN7" s="447"/>
      <c r="AO7" s="24"/>
      <c r="AP7" s="394"/>
      <c r="AQ7" s="395"/>
      <c r="AR7" s="395"/>
      <c r="AS7" s="395"/>
      <c r="AT7" s="395"/>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2:91" ht="15.95" customHeight="1" x14ac:dyDescent="0.35">
      <c r="B8" s="1"/>
      <c r="C8" s="404"/>
      <c r="D8" s="404"/>
      <c r="E8" s="405"/>
      <c r="F8" s="341"/>
      <c r="G8" s="342"/>
      <c r="H8" s="342"/>
      <c r="I8" s="342"/>
      <c r="J8" s="343"/>
      <c r="K8" s="436"/>
      <c r="L8" s="437"/>
      <c r="M8" s="437"/>
      <c r="N8" s="437"/>
      <c r="O8" s="437"/>
      <c r="P8" s="438"/>
      <c r="Q8" s="436"/>
      <c r="R8" s="437"/>
      <c r="S8" s="437"/>
      <c r="T8" s="437"/>
      <c r="U8" s="437"/>
      <c r="V8" s="438"/>
      <c r="W8" s="436"/>
      <c r="X8" s="437"/>
      <c r="Y8" s="437"/>
      <c r="Z8" s="437"/>
      <c r="AA8" s="437"/>
      <c r="AB8" s="438"/>
      <c r="AC8" s="436"/>
      <c r="AD8" s="437"/>
      <c r="AE8" s="437"/>
      <c r="AF8" s="437"/>
      <c r="AG8" s="437"/>
      <c r="AH8" s="438"/>
      <c r="AI8" s="445"/>
      <c r="AJ8" s="446"/>
      <c r="AK8" s="446"/>
      <c r="AL8" s="446"/>
      <c r="AM8" s="446"/>
      <c r="AN8" s="447"/>
      <c r="AO8" s="24"/>
      <c r="AP8" s="394"/>
      <c r="AQ8" s="395"/>
      <c r="AR8" s="395"/>
      <c r="AS8" s="395"/>
      <c r="AT8" s="395"/>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2:91" ht="15.95" customHeight="1" x14ac:dyDescent="0.35">
      <c r="B9" s="1"/>
      <c r="C9" s="404"/>
      <c r="D9" s="404"/>
      <c r="E9" s="405"/>
      <c r="F9" s="341"/>
      <c r="G9" s="342"/>
      <c r="H9" s="342"/>
      <c r="I9" s="342"/>
      <c r="J9" s="343"/>
      <c r="K9" s="436"/>
      <c r="L9" s="437"/>
      <c r="M9" s="437"/>
      <c r="N9" s="437"/>
      <c r="O9" s="437"/>
      <c r="P9" s="438"/>
      <c r="Q9" s="436"/>
      <c r="R9" s="437"/>
      <c r="S9" s="437"/>
      <c r="T9" s="437"/>
      <c r="U9" s="437"/>
      <c r="V9" s="438"/>
      <c r="W9" s="436"/>
      <c r="X9" s="437"/>
      <c r="Y9" s="437"/>
      <c r="Z9" s="437"/>
      <c r="AA9" s="437"/>
      <c r="AB9" s="438"/>
      <c r="AC9" s="436"/>
      <c r="AD9" s="437"/>
      <c r="AE9" s="437"/>
      <c r="AF9" s="437"/>
      <c r="AG9" s="437"/>
      <c r="AH9" s="438"/>
      <c r="AI9" s="445"/>
      <c r="AJ9" s="446"/>
      <c r="AK9" s="446"/>
      <c r="AL9" s="446"/>
      <c r="AM9" s="446"/>
      <c r="AN9" s="447"/>
      <c r="AO9" s="24"/>
      <c r="AP9" s="394"/>
      <c r="AQ9" s="395"/>
      <c r="AR9" s="395"/>
      <c r="AS9" s="395"/>
      <c r="AT9" s="395"/>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2:91" ht="15.95" customHeight="1" x14ac:dyDescent="0.35">
      <c r="B10" s="1"/>
      <c r="C10" s="404"/>
      <c r="D10" s="404"/>
      <c r="E10" s="405"/>
      <c r="F10" s="341"/>
      <c r="G10" s="342"/>
      <c r="H10" s="342"/>
      <c r="I10" s="342"/>
      <c r="J10" s="343"/>
      <c r="K10" s="436"/>
      <c r="L10" s="437"/>
      <c r="M10" s="437"/>
      <c r="N10" s="437"/>
      <c r="O10" s="437"/>
      <c r="P10" s="438"/>
      <c r="Q10" s="436"/>
      <c r="R10" s="437"/>
      <c r="S10" s="437"/>
      <c r="T10" s="437"/>
      <c r="U10" s="437"/>
      <c r="V10" s="438"/>
      <c r="W10" s="436"/>
      <c r="X10" s="437"/>
      <c r="Y10" s="437"/>
      <c r="Z10" s="437"/>
      <c r="AA10" s="437"/>
      <c r="AB10" s="438"/>
      <c r="AC10" s="436"/>
      <c r="AD10" s="437"/>
      <c r="AE10" s="437"/>
      <c r="AF10" s="437"/>
      <c r="AG10" s="437"/>
      <c r="AH10" s="438"/>
      <c r="AI10" s="445"/>
      <c r="AJ10" s="446"/>
      <c r="AK10" s="446"/>
      <c r="AL10" s="446"/>
      <c r="AM10" s="446"/>
      <c r="AN10" s="447"/>
      <c r="AO10" s="24"/>
      <c r="AP10" s="394"/>
      <c r="AQ10" s="395"/>
      <c r="AR10" s="395"/>
      <c r="AS10" s="395"/>
      <c r="AT10" s="395"/>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2:91" ht="15.95" customHeight="1" thickBot="1" x14ac:dyDescent="0.4">
      <c r="B11" s="1"/>
      <c r="C11" s="404"/>
      <c r="D11" s="404"/>
      <c r="E11" s="405"/>
      <c r="F11" s="341"/>
      <c r="G11" s="342"/>
      <c r="H11" s="342"/>
      <c r="I11" s="342"/>
      <c r="J11" s="343"/>
      <c r="K11" s="439"/>
      <c r="L11" s="440"/>
      <c r="M11" s="440"/>
      <c r="N11" s="440"/>
      <c r="O11" s="440"/>
      <c r="P11" s="441"/>
      <c r="Q11" s="439"/>
      <c r="R11" s="440"/>
      <c r="S11" s="440"/>
      <c r="T11" s="440"/>
      <c r="U11" s="440"/>
      <c r="V11" s="441"/>
      <c r="W11" s="439"/>
      <c r="X11" s="440"/>
      <c r="Y11" s="440"/>
      <c r="Z11" s="440"/>
      <c r="AA11" s="440"/>
      <c r="AB11" s="441"/>
      <c r="AC11" s="439"/>
      <c r="AD11" s="440"/>
      <c r="AE11" s="440"/>
      <c r="AF11" s="440"/>
      <c r="AG11" s="440"/>
      <c r="AH11" s="441"/>
      <c r="AI11" s="448"/>
      <c r="AJ11" s="449"/>
      <c r="AK11" s="449"/>
      <c r="AL11" s="449"/>
      <c r="AM11" s="449"/>
      <c r="AN11" s="450"/>
      <c r="AO11" s="24"/>
      <c r="AP11" s="394"/>
      <c r="AQ11" s="395"/>
      <c r="AR11" s="395"/>
      <c r="AS11" s="395"/>
      <c r="AT11" s="395"/>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2:91" ht="15.95" customHeight="1" x14ac:dyDescent="0.35">
      <c r="B12" s="1"/>
      <c r="C12" s="404"/>
      <c r="D12" s="404"/>
      <c r="E12" s="405"/>
      <c r="F12" s="338" t="s">
        <v>38</v>
      </c>
      <c r="G12" s="339"/>
      <c r="H12" s="339"/>
      <c r="I12" s="339"/>
      <c r="J12" s="339"/>
      <c r="K12" s="424" t="str">
        <f>DATOS!AG266</f>
        <v/>
      </c>
      <c r="L12" s="425"/>
      <c r="M12" s="425"/>
      <c r="N12" s="425"/>
      <c r="O12" s="425"/>
      <c r="P12" s="426"/>
      <c r="Q12" s="424" t="str">
        <f>DATOS!AH266</f>
        <v/>
      </c>
      <c r="R12" s="425"/>
      <c r="S12" s="425"/>
      <c r="T12" s="425"/>
      <c r="U12" s="425"/>
      <c r="V12" s="426"/>
      <c r="W12" s="433" t="str">
        <f>DATOS!AI266</f>
        <v/>
      </c>
      <c r="X12" s="434"/>
      <c r="Y12" s="434"/>
      <c r="Z12" s="434"/>
      <c r="AA12" s="434"/>
      <c r="AB12" s="435"/>
      <c r="AC12" s="433" t="str">
        <f>DATOS!AJ266</f>
        <v/>
      </c>
      <c r="AD12" s="434"/>
      <c r="AE12" s="434"/>
      <c r="AF12" s="434"/>
      <c r="AG12" s="434"/>
      <c r="AH12" s="435"/>
      <c r="AI12" s="442" t="str">
        <f>DATOS!AK266</f>
        <v/>
      </c>
      <c r="AJ12" s="443"/>
      <c r="AK12" s="443"/>
      <c r="AL12" s="443"/>
      <c r="AM12" s="443"/>
      <c r="AN12" s="444"/>
      <c r="AO12" s="24"/>
      <c r="AP12" s="398" t="s">
        <v>39</v>
      </c>
      <c r="AQ12" s="399"/>
      <c r="AR12" s="399"/>
      <c r="AS12" s="399"/>
      <c r="AT12" s="399"/>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2:91" ht="15.95" customHeight="1" x14ac:dyDescent="0.35">
      <c r="B13" s="1"/>
      <c r="C13" s="404"/>
      <c r="D13" s="404"/>
      <c r="E13" s="405"/>
      <c r="F13" s="341"/>
      <c r="G13" s="342"/>
      <c r="H13" s="342"/>
      <c r="I13" s="342"/>
      <c r="J13" s="342"/>
      <c r="K13" s="427"/>
      <c r="L13" s="428"/>
      <c r="M13" s="428"/>
      <c r="N13" s="428"/>
      <c r="O13" s="428"/>
      <c r="P13" s="429"/>
      <c r="Q13" s="427"/>
      <c r="R13" s="428"/>
      <c r="S13" s="428"/>
      <c r="T13" s="428"/>
      <c r="U13" s="428"/>
      <c r="V13" s="429"/>
      <c r="W13" s="436"/>
      <c r="X13" s="437"/>
      <c r="Y13" s="437"/>
      <c r="Z13" s="437"/>
      <c r="AA13" s="437"/>
      <c r="AB13" s="438"/>
      <c r="AC13" s="436"/>
      <c r="AD13" s="437"/>
      <c r="AE13" s="437"/>
      <c r="AF13" s="437"/>
      <c r="AG13" s="437"/>
      <c r="AH13" s="438"/>
      <c r="AI13" s="445"/>
      <c r="AJ13" s="446"/>
      <c r="AK13" s="446"/>
      <c r="AL13" s="446"/>
      <c r="AM13" s="446"/>
      <c r="AN13" s="447"/>
      <c r="AO13" s="24"/>
      <c r="AP13" s="400"/>
      <c r="AQ13" s="401"/>
      <c r="AR13" s="401"/>
      <c r="AS13" s="401"/>
      <c r="AT13" s="40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2:91" ht="15.95" customHeight="1" x14ac:dyDescent="0.35">
      <c r="B14" s="1"/>
      <c r="C14" s="404"/>
      <c r="D14" s="404"/>
      <c r="E14" s="405"/>
      <c r="F14" s="341"/>
      <c r="G14" s="342"/>
      <c r="H14" s="342"/>
      <c r="I14" s="342"/>
      <c r="J14" s="342"/>
      <c r="K14" s="427"/>
      <c r="L14" s="428"/>
      <c r="M14" s="428"/>
      <c r="N14" s="428"/>
      <c r="O14" s="428"/>
      <c r="P14" s="429"/>
      <c r="Q14" s="427"/>
      <c r="R14" s="428"/>
      <c r="S14" s="428"/>
      <c r="T14" s="428"/>
      <c r="U14" s="428"/>
      <c r="V14" s="429"/>
      <c r="W14" s="436"/>
      <c r="X14" s="437"/>
      <c r="Y14" s="437"/>
      <c r="Z14" s="437"/>
      <c r="AA14" s="437"/>
      <c r="AB14" s="438"/>
      <c r="AC14" s="436"/>
      <c r="AD14" s="437"/>
      <c r="AE14" s="437"/>
      <c r="AF14" s="437"/>
      <c r="AG14" s="437"/>
      <c r="AH14" s="438"/>
      <c r="AI14" s="445"/>
      <c r="AJ14" s="446"/>
      <c r="AK14" s="446"/>
      <c r="AL14" s="446"/>
      <c r="AM14" s="446"/>
      <c r="AN14" s="447"/>
      <c r="AO14" s="24"/>
      <c r="AP14" s="400"/>
      <c r="AQ14" s="401"/>
      <c r="AR14" s="401"/>
      <c r="AS14" s="401"/>
      <c r="AT14" s="40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2:91" ht="15.95" customHeight="1" x14ac:dyDescent="0.35">
      <c r="B15" s="1"/>
      <c r="C15" s="404"/>
      <c r="D15" s="404"/>
      <c r="E15" s="405"/>
      <c r="F15" s="341"/>
      <c r="G15" s="342"/>
      <c r="H15" s="342"/>
      <c r="I15" s="342"/>
      <c r="J15" s="342"/>
      <c r="K15" s="427"/>
      <c r="L15" s="428"/>
      <c r="M15" s="428"/>
      <c r="N15" s="428"/>
      <c r="O15" s="428"/>
      <c r="P15" s="429"/>
      <c r="Q15" s="427"/>
      <c r="R15" s="428"/>
      <c r="S15" s="428"/>
      <c r="T15" s="428"/>
      <c r="U15" s="428"/>
      <c r="V15" s="429"/>
      <c r="W15" s="436"/>
      <c r="X15" s="437"/>
      <c r="Y15" s="437"/>
      <c r="Z15" s="437"/>
      <c r="AA15" s="437"/>
      <c r="AB15" s="438"/>
      <c r="AC15" s="436"/>
      <c r="AD15" s="437"/>
      <c r="AE15" s="437"/>
      <c r="AF15" s="437"/>
      <c r="AG15" s="437"/>
      <c r="AH15" s="438"/>
      <c r="AI15" s="445"/>
      <c r="AJ15" s="446"/>
      <c r="AK15" s="446"/>
      <c r="AL15" s="446"/>
      <c r="AM15" s="446"/>
      <c r="AN15" s="447"/>
      <c r="AO15" s="24"/>
      <c r="AP15" s="400"/>
      <c r="AQ15" s="401"/>
      <c r="AR15" s="401"/>
      <c r="AS15" s="401"/>
      <c r="AT15" s="40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2:91" ht="15.95" customHeight="1" x14ac:dyDescent="0.35">
      <c r="B16" s="1"/>
      <c r="C16" s="404"/>
      <c r="D16" s="404"/>
      <c r="E16" s="405"/>
      <c r="F16" s="341"/>
      <c r="G16" s="342"/>
      <c r="H16" s="342"/>
      <c r="I16" s="342"/>
      <c r="J16" s="342"/>
      <c r="K16" s="427"/>
      <c r="L16" s="428"/>
      <c r="M16" s="428"/>
      <c r="N16" s="428"/>
      <c r="O16" s="428"/>
      <c r="P16" s="429"/>
      <c r="Q16" s="427"/>
      <c r="R16" s="428"/>
      <c r="S16" s="428"/>
      <c r="T16" s="428"/>
      <c r="U16" s="428"/>
      <c r="V16" s="429"/>
      <c r="W16" s="436"/>
      <c r="X16" s="437"/>
      <c r="Y16" s="437"/>
      <c r="Z16" s="437"/>
      <c r="AA16" s="437"/>
      <c r="AB16" s="438"/>
      <c r="AC16" s="436"/>
      <c r="AD16" s="437"/>
      <c r="AE16" s="437"/>
      <c r="AF16" s="437"/>
      <c r="AG16" s="437"/>
      <c r="AH16" s="438"/>
      <c r="AI16" s="445"/>
      <c r="AJ16" s="446"/>
      <c r="AK16" s="446"/>
      <c r="AL16" s="446"/>
      <c r="AM16" s="446"/>
      <c r="AN16" s="447"/>
      <c r="AO16" s="24"/>
      <c r="AP16" s="400"/>
      <c r="AQ16" s="401"/>
      <c r="AR16" s="401"/>
      <c r="AS16" s="401"/>
      <c r="AT16" s="40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2:80" ht="15.95" customHeight="1" thickBot="1" x14ac:dyDescent="0.4">
      <c r="B17" s="1"/>
      <c r="C17" s="404"/>
      <c r="D17" s="404"/>
      <c r="E17" s="405"/>
      <c r="F17" s="341"/>
      <c r="G17" s="342"/>
      <c r="H17" s="342"/>
      <c r="I17" s="342"/>
      <c r="J17" s="342"/>
      <c r="K17" s="430"/>
      <c r="L17" s="431"/>
      <c r="M17" s="431"/>
      <c r="N17" s="431"/>
      <c r="O17" s="431"/>
      <c r="P17" s="432"/>
      <c r="Q17" s="430"/>
      <c r="R17" s="431"/>
      <c r="S17" s="431"/>
      <c r="T17" s="431"/>
      <c r="U17" s="431"/>
      <c r="V17" s="432"/>
      <c r="W17" s="439"/>
      <c r="X17" s="440"/>
      <c r="Y17" s="440"/>
      <c r="Z17" s="440"/>
      <c r="AA17" s="440"/>
      <c r="AB17" s="441"/>
      <c r="AC17" s="439"/>
      <c r="AD17" s="440"/>
      <c r="AE17" s="440"/>
      <c r="AF17" s="440"/>
      <c r="AG17" s="440"/>
      <c r="AH17" s="441"/>
      <c r="AI17" s="448"/>
      <c r="AJ17" s="449"/>
      <c r="AK17" s="449"/>
      <c r="AL17" s="449"/>
      <c r="AM17" s="449"/>
      <c r="AN17" s="450"/>
      <c r="AO17" s="24"/>
      <c r="AP17" s="400"/>
      <c r="AQ17" s="401"/>
      <c r="AR17" s="401"/>
      <c r="AS17" s="401"/>
      <c r="AT17" s="40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2:80" ht="15.95" customHeight="1" x14ac:dyDescent="0.35">
      <c r="B18" s="1"/>
      <c r="C18" s="404"/>
      <c r="D18" s="404"/>
      <c r="E18" s="405"/>
      <c r="F18" s="338" t="s">
        <v>40</v>
      </c>
      <c r="G18" s="339"/>
      <c r="H18" s="339"/>
      <c r="I18" s="339"/>
      <c r="J18" s="340"/>
      <c r="K18" s="424" t="str">
        <f>DATOS!AG267</f>
        <v/>
      </c>
      <c r="L18" s="425"/>
      <c r="M18" s="425"/>
      <c r="N18" s="425"/>
      <c r="O18" s="425"/>
      <c r="P18" s="426"/>
      <c r="Q18" s="424" t="str">
        <f>DATOS!AH267</f>
        <v/>
      </c>
      <c r="R18" s="425"/>
      <c r="S18" s="425"/>
      <c r="T18" s="425"/>
      <c r="U18" s="425"/>
      <c r="V18" s="426"/>
      <c r="W18" s="424" t="str">
        <f>DATOS!AI267</f>
        <v/>
      </c>
      <c r="X18" s="425"/>
      <c r="Y18" s="425"/>
      <c r="Z18" s="425"/>
      <c r="AA18" s="425"/>
      <c r="AB18" s="426"/>
      <c r="AC18" s="433" t="str">
        <f>DATOS!AJ267</f>
        <v/>
      </c>
      <c r="AD18" s="434"/>
      <c r="AE18" s="434"/>
      <c r="AF18" s="434"/>
      <c r="AG18" s="434"/>
      <c r="AH18" s="435"/>
      <c r="AI18" s="442" t="str">
        <f>DATOS!AK267</f>
        <v/>
      </c>
      <c r="AJ18" s="443"/>
      <c r="AK18" s="443"/>
      <c r="AL18" s="443"/>
      <c r="AM18" s="443"/>
      <c r="AN18" s="444"/>
      <c r="AO18" s="24"/>
      <c r="AP18" s="388" t="s">
        <v>41</v>
      </c>
      <c r="AQ18" s="389"/>
      <c r="AR18" s="389"/>
      <c r="AS18" s="389"/>
      <c r="AT18" s="389"/>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2:80" ht="15.95" customHeight="1" x14ac:dyDescent="0.35">
      <c r="B19" s="1"/>
      <c r="C19" s="404"/>
      <c r="D19" s="404"/>
      <c r="E19" s="405"/>
      <c r="F19" s="341"/>
      <c r="G19" s="342"/>
      <c r="H19" s="342"/>
      <c r="I19" s="342"/>
      <c r="J19" s="343"/>
      <c r="K19" s="427"/>
      <c r="L19" s="428"/>
      <c r="M19" s="428"/>
      <c r="N19" s="428"/>
      <c r="O19" s="428"/>
      <c r="P19" s="429"/>
      <c r="Q19" s="427"/>
      <c r="R19" s="428"/>
      <c r="S19" s="428"/>
      <c r="T19" s="428"/>
      <c r="U19" s="428"/>
      <c r="V19" s="429"/>
      <c r="W19" s="427"/>
      <c r="X19" s="428"/>
      <c r="Y19" s="428"/>
      <c r="Z19" s="428"/>
      <c r="AA19" s="428"/>
      <c r="AB19" s="429"/>
      <c r="AC19" s="436"/>
      <c r="AD19" s="437"/>
      <c r="AE19" s="437"/>
      <c r="AF19" s="437"/>
      <c r="AG19" s="437"/>
      <c r="AH19" s="438"/>
      <c r="AI19" s="445"/>
      <c r="AJ19" s="446"/>
      <c r="AK19" s="446"/>
      <c r="AL19" s="446"/>
      <c r="AM19" s="446"/>
      <c r="AN19" s="447"/>
      <c r="AO19" s="24"/>
      <c r="AP19" s="390"/>
      <c r="AQ19" s="391"/>
      <c r="AR19" s="391"/>
      <c r="AS19" s="391"/>
      <c r="AT19" s="39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2:80" ht="15.95" customHeight="1" x14ac:dyDescent="0.35">
      <c r="B20" s="1"/>
      <c r="C20" s="404"/>
      <c r="D20" s="404"/>
      <c r="E20" s="405"/>
      <c r="F20" s="341"/>
      <c r="G20" s="342"/>
      <c r="H20" s="342"/>
      <c r="I20" s="342"/>
      <c r="J20" s="343"/>
      <c r="K20" s="427"/>
      <c r="L20" s="428"/>
      <c r="M20" s="428"/>
      <c r="N20" s="428"/>
      <c r="O20" s="428"/>
      <c r="P20" s="429"/>
      <c r="Q20" s="427"/>
      <c r="R20" s="428"/>
      <c r="S20" s="428"/>
      <c r="T20" s="428"/>
      <c r="U20" s="428"/>
      <c r="V20" s="429"/>
      <c r="W20" s="427"/>
      <c r="X20" s="428"/>
      <c r="Y20" s="428"/>
      <c r="Z20" s="428"/>
      <c r="AA20" s="428"/>
      <c r="AB20" s="429"/>
      <c r="AC20" s="436"/>
      <c r="AD20" s="437"/>
      <c r="AE20" s="437"/>
      <c r="AF20" s="437"/>
      <c r="AG20" s="437"/>
      <c r="AH20" s="438"/>
      <c r="AI20" s="445"/>
      <c r="AJ20" s="446"/>
      <c r="AK20" s="446"/>
      <c r="AL20" s="446"/>
      <c r="AM20" s="446"/>
      <c r="AN20" s="447"/>
      <c r="AO20" s="24"/>
      <c r="AP20" s="390"/>
      <c r="AQ20" s="391"/>
      <c r="AR20" s="391"/>
      <c r="AS20" s="391"/>
      <c r="AT20" s="39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2:80" ht="15.95" customHeight="1" x14ac:dyDescent="0.35">
      <c r="B21" s="1"/>
      <c r="C21" s="404"/>
      <c r="D21" s="404"/>
      <c r="E21" s="405"/>
      <c r="F21" s="341"/>
      <c r="G21" s="342"/>
      <c r="H21" s="342"/>
      <c r="I21" s="342"/>
      <c r="J21" s="343"/>
      <c r="K21" s="427"/>
      <c r="L21" s="428"/>
      <c r="M21" s="428"/>
      <c r="N21" s="428"/>
      <c r="O21" s="428"/>
      <c r="P21" s="429"/>
      <c r="Q21" s="427"/>
      <c r="R21" s="428"/>
      <c r="S21" s="428"/>
      <c r="T21" s="428"/>
      <c r="U21" s="428"/>
      <c r="V21" s="429"/>
      <c r="W21" s="427"/>
      <c r="X21" s="428"/>
      <c r="Y21" s="428"/>
      <c r="Z21" s="428"/>
      <c r="AA21" s="428"/>
      <c r="AB21" s="429"/>
      <c r="AC21" s="436"/>
      <c r="AD21" s="437"/>
      <c r="AE21" s="437"/>
      <c r="AF21" s="437"/>
      <c r="AG21" s="437"/>
      <c r="AH21" s="438"/>
      <c r="AI21" s="445"/>
      <c r="AJ21" s="446"/>
      <c r="AK21" s="446"/>
      <c r="AL21" s="446"/>
      <c r="AM21" s="446"/>
      <c r="AN21" s="447"/>
      <c r="AO21" s="24"/>
      <c r="AP21" s="390"/>
      <c r="AQ21" s="391"/>
      <c r="AR21" s="391"/>
      <c r="AS21" s="391"/>
      <c r="AT21" s="39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2:80" ht="15.95" customHeight="1" x14ac:dyDescent="0.35">
      <c r="B22" s="1"/>
      <c r="C22" s="404"/>
      <c r="D22" s="404"/>
      <c r="E22" s="405"/>
      <c r="F22" s="341"/>
      <c r="G22" s="342"/>
      <c r="H22" s="342"/>
      <c r="I22" s="342"/>
      <c r="J22" s="343"/>
      <c r="K22" s="427"/>
      <c r="L22" s="428"/>
      <c r="M22" s="428"/>
      <c r="N22" s="428"/>
      <c r="O22" s="428"/>
      <c r="P22" s="429"/>
      <c r="Q22" s="427"/>
      <c r="R22" s="428"/>
      <c r="S22" s="428"/>
      <c r="T22" s="428"/>
      <c r="U22" s="428"/>
      <c r="V22" s="429"/>
      <c r="W22" s="427"/>
      <c r="X22" s="428"/>
      <c r="Y22" s="428"/>
      <c r="Z22" s="428"/>
      <c r="AA22" s="428"/>
      <c r="AB22" s="429"/>
      <c r="AC22" s="436"/>
      <c r="AD22" s="437"/>
      <c r="AE22" s="437"/>
      <c r="AF22" s="437"/>
      <c r="AG22" s="437"/>
      <c r="AH22" s="438"/>
      <c r="AI22" s="445"/>
      <c r="AJ22" s="446"/>
      <c r="AK22" s="446"/>
      <c r="AL22" s="446"/>
      <c r="AM22" s="446"/>
      <c r="AN22" s="447"/>
      <c r="AO22" s="24"/>
      <c r="AP22" s="390"/>
      <c r="AQ22" s="391"/>
      <c r="AR22" s="391"/>
      <c r="AS22" s="391"/>
      <c r="AT22" s="39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2:80" ht="15.95" customHeight="1" thickBot="1" x14ac:dyDescent="0.4">
      <c r="B23" s="1"/>
      <c r="C23" s="404"/>
      <c r="D23" s="404"/>
      <c r="E23" s="405"/>
      <c r="F23" s="341"/>
      <c r="G23" s="342"/>
      <c r="H23" s="342"/>
      <c r="I23" s="342"/>
      <c r="J23" s="343"/>
      <c r="K23" s="430"/>
      <c r="L23" s="431"/>
      <c r="M23" s="431"/>
      <c r="N23" s="431"/>
      <c r="O23" s="431"/>
      <c r="P23" s="432"/>
      <c r="Q23" s="430"/>
      <c r="R23" s="431"/>
      <c r="S23" s="431"/>
      <c r="T23" s="431"/>
      <c r="U23" s="431"/>
      <c r="V23" s="432"/>
      <c r="W23" s="430"/>
      <c r="X23" s="431"/>
      <c r="Y23" s="431"/>
      <c r="Z23" s="431"/>
      <c r="AA23" s="431"/>
      <c r="AB23" s="432"/>
      <c r="AC23" s="439"/>
      <c r="AD23" s="440"/>
      <c r="AE23" s="440"/>
      <c r="AF23" s="440"/>
      <c r="AG23" s="440"/>
      <c r="AH23" s="441"/>
      <c r="AI23" s="448"/>
      <c r="AJ23" s="449"/>
      <c r="AK23" s="449"/>
      <c r="AL23" s="449"/>
      <c r="AM23" s="449"/>
      <c r="AN23" s="450"/>
      <c r="AO23" s="24"/>
      <c r="AP23" s="390"/>
      <c r="AQ23" s="391"/>
      <c r="AR23" s="391"/>
      <c r="AS23" s="391"/>
      <c r="AT23" s="39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2:80" ht="15.95" customHeight="1" x14ac:dyDescent="0.35">
      <c r="B24" s="1"/>
      <c r="C24" s="404"/>
      <c r="D24" s="404"/>
      <c r="E24" s="405"/>
      <c r="F24" s="338" t="s">
        <v>42</v>
      </c>
      <c r="G24" s="339"/>
      <c r="H24" s="339"/>
      <c r="I24" s="339"/>
      <c r="J24" s="339"/>
      <c r="K24" s="415" t="str">
        <f>DATOS!AG268</f>
        <v xml:space="preserve">RG6 RG48 </v>
      </c>
      <c r="L24" s="416"/>
      <c r="M24" s="416"/>
      <c r="N24" s="416"/>
      <c r="O24" s="416"/>
      <c r="P24" s="417"/>
      <c r="Q24" s="424" t="str">
        <f>DATOS!AH268</f>
        <v/>
      </c>
      <c r="R24" s="425"/>
      <c r="S24" s="425"/>
      <c r="T24" s="425"/>
      <c r="U24" s="425"/>
      <c r="V24" s="426"/>
      <c r="W24" s="424" t="str">
        <f>DATOS!AI268</f>
        <v xml:space="preserve">RG8 RG9 RG29 RF2 </v>
      </c>
      <c r="X24" s="425"/>
      <c r="Y24" s="425"/>
      <c r="Z24" s="425"/>
      <c r="AA24" s="425"/>
      <c r="AB24" s="426"/>
      <c r="AC24" s="433" t="str">
        <f>DATOS!AJ268</f>
        <v/>
      </c>
      <c r="AD24" s="434"/>
      <c r="AE24" s="434"/>
      <c r="AF24" s="434"/>
      <c r="AG24" s="434"/>
      <c r="AH24" s="435"/>
      <c r="AI24" s="442" t="str">
        <f>DATOS!AK268</f>
        <v/>
      </c>
      <c r="AJ24" s="443"/>
      <c r="AK24" s="443"/>
      <c r="AL24" s="443"/>
      <c r="AM24" s="443"/>
      <c r="AN24" s="444"/>
      <c r="AO24" s="24"/>
      <c r="AP24" s="348" t="s">
        <v>43</v>
      </c>
      <c r="AQ24" s="349"/>
      <c r="AR24" s="349"/>
      <c r="AS24" s="349"/>
      <c r="AT24" s="349"/>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2:80" ht="15.95" customHeight="1" x14ac:dyDescent="0.35">
      <c r="B25" s="1"/>
      <c r="C25" s="404"/>
      <c r="D25" s="404"/>
      <c r="E25" s="405"/>
      <c r="F25" s="341"/>
      <c r="G25" s="342"/>
      <c r="H25" s="342"/>
      <c r="I25" s="342"/>
      <c r="J25" s="342"/>
      <c r="K25" s="418"/>
      <c r="L25" s="419"/>
      <c r="M25" s="419"/>
      <c r="N25" s="419"/>
      <c r="O25" s="419"/>
      <c r="P25" s="420"/>
      <c r="Q25" s="427"/>
      <c r="R25" s="428"/>
      <c r="S25" s="428"/>
      <c r="T25" s="428"/>
      <c r="U25" s="428"/>
      <c r="V25" s="429"/>
      <c r="W25" s="427"/>
      <c r="X25" s="428"/>
      <c r="Y25" s="428"/>
      <c r="Z25" s="428"/>
      <c r="AA25" s="428"/>
      <c r="AB25" s="429"/>
      <c r="AC25" s="436"/>
      <c r="AD25" s="437"/>
      <c r="AE25" s="437"/>
      <c r="AF25" s="437"/>
      <c r="AG25" s="437"/>
      <c r="AH25" s="438"/>
      <c r="AI25" s="445"/>
      <c r="AJ25" s="446"/>
      <c r="AK25" s="446"/>
      <c r="AL25" s="446"/>
      <c r="AM25" s="446"/>
      <c r="AN25" s="447"/>
      <c r="AO25" s="24"/>
      <c r="AP25" s="350"/>
      <c r="AQ25" s="351"/>
      <c r="AR25" s="351"/>
      <c r="AS25" s="351"/>
      <c r="AT25" s="35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2:80" ht="15.95" customHeight="1" x14ac:dyDescent="0.35">
      <c r="B26" s="1"/>
      <c r="C26" s="404"/>
      <c r="D26" s="404"/>
      <c r="E26" s="405"/>
      <c r="F26" s="341"/>
      <c r="G26" s="342"/>
      <c r="H26" s="342"/>
      <c r="I26" s="342"/>
      <c r="J26" s="342"/>
      <c r="K26" s="418"/>
      <c r="L26" s="419"/>
      <c r="M26" s="419"/>
      <c r="N26" s="419"/>
      <c r="O26" s="419"/>
      <c r="P26" s="420"/>
      <c r="Q26" s="427"/>
      <c r="R26" s="428"/>
      <c r="S26" s="428"/>
      <c r="T26" s="428"/>
      <c r="U26" s="428"/>
      <c r="V26" s="429"/>
      <c r="W26" s="427"/>
      <c r="X26" s="428"/>
      <c r="Y26" s="428"/>
      <c r="Z26" s="428"/>
      <c r="AA26" s="428"/>
      <c r="AB26" s="429"/>
      <c r="AC26" s="436"/>
      <c r="AD26" s="437"/>
      <c r="AE26" s="437"/>
      <c r="AF26" s="437"/>
      <c r="AG26" s="437"/>
      <c r="AH26" s="438"/>
      <c r="AI26" s="445"/>
      <c r="AJ26" s="446"/>
      <c r="AK26" s="446"/>
      <c r="AL26" s="446"/>
      <c r="AM26" s="446"/>
      <c r="AN26" s="447"/>
      <c r="AO26" s="24"/>
      <c r="AP26" s="350"/>
      <c r="AQ26" s="351"/>
      <c r="AR26" s="351"/>
      <c r="AS26" s="351"/>
      <c r="AT26" s="35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2:80" ht="15.95" customHeight="1" x14ac:dyDescent="0.35">
      <c r="B27" s="1"/>
      <c r="C27" s="404"/>
      <c r="D27" s="404"/>
      <c r="E27" s="405"/>
      <c r="F27" s="341"/>
      <c r="G27" s="342"/>
      <c r="H27" s="342"/>
      <c r="I27" s="342"/>
      <c r="J27" s="342"/>
      <c r="K27" s="418"/>
      <c r="L27" s="419"/>
      <c r="M27" s="419"/>
      <c r="N27" s="419"/>
      <c r="O27" s="419"/>
      <c r="P27" s="420"/>
      <c r="Q27" s="427"/>
      <c r="R27" s="428"/>
      <c r="S27" s="428"/>
      <c r="T27" s="428"/>
      <c r="U27" s="428"/>
      <c r="V27" s="429"/>
      <c r="W27" s="427"/>
      <c r="X27" s="428"/>
      <c r="Y27" s="428"/>
      <c r="Z27" s="428"/>
      <c r="AA27" s="428"/>
      <c r="AB27" s="429"/>
      <c r="AC27" s="436"/>
      <c r="AD27" s="437"/>
      <c r="AE27" s="437"/>
      <c r="AF27" s="437"/>
      <c r="AG27" s="437"/>
      <c r="AH27" s="438"/>
      <c r="AI27" s="445"/>
      <c r="AJ27" s="446"/>
      <c r="AK27" s="446"/>
      <c r="AL27" s="446"/>
      <c r="AM27" s="446"/>
      <c r="AN27" s="447"/>
      <c r="AO27" s="24"/>
      <c r="AP27" s="350"/>
      <c r="AQ27" s="351"/>
      <c r="AR27" s="351"/>
      <c r="AS27" s="351"/>
      <c r="AT27" s="35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2:80" ht="15.95" customHeight="1" x14ac:dyDescent="0.35">
      <c r="B28" s="1"/>
      <c r="C28" s="404"/>
      <c r="D28" s="404"/>
      <c r="E28" s="405"/>
      <c r="F28" s="341"/>
      <c r="G28" s="342"/>
      <c r="H28" s="342"/>
      <c r="I28" s="342"/>
      <c r="J28" s="342"/>
      <c r="K28" s="418"/>
      <c r="L28" s="419"/>
      <c r="M28" s="419"/>
      <c r="N28" s="419"/>
      <c r="O28" s="419"/>
      <c r="P28" s="420"/>
      <c r="Q28" s="427"/>
      <c r="R28" s="428"/>
      <c r="S28" s="428"/>
      <c r="T28" s="428"/>
      <c r="U28" s="428"/>
      <c r="V28" s="429"/>
      <c r="W28" s="427"/>
      <c r="X28" s="428"/>
      <c r="Y28" s="428"/>
      <c r="Z28" s="428"/>
      <c r="AA28" s="428"/>
      <c r="AB28" s="429"/>
      <c r="AC28" s="436"/>
      <c r="AD28" s="437"/>
      <c r="AE28" s="437"/>
      <c r="AF28" s="437"/>
      <c r="AG28" s="437"/>
      <c r="AH28" s="438"/>
      <c r="AI28" s="445"/>
      <c r="AJ28" s="446"/>
      <c r="AK28" s="446"/>
      <c r="AL28" s="446"/>
      <c r="AM28" s="446"/>
      <c r="AN28" s="447"/>
      <c r="AO28" s="24"/>
      <c r="AP28" s="350"/>
      <c r="AQ28" s="351"/>
      <c r="AR28" s="351"/>
      <c r="AS28" s="351"/>
      <c r="AT28" s="35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2:80" ht="15.95" customHeight="1" thickBot="1" x14ac:dyDescent="0.4">
      <c r="B29" s="1"/>
      <c r="C29" s="404"/>
      <c r="D29" s="404"/>
      <c r="E29" s="405"/>
      <c r="F29" s="341"/>
      <c r="G29" s="342"/>
      <c r="H29" s="342"/>
      <c r="I29" s="342"/>
      <c r="J29" s="342"/>
      <c r="K29" s="421"/>
      <c r="L29" s="422"/>
      <c r="M29" s="422"/>
      <c r="N29" s="422"/>
      <c r="O29" s="422"/>
      <c r="P29" s="423"/>
      <c r="Q29" s="430"/>
      <c r="R29" s="431"/>
      <c r="S29" s="431"/>
      <c r="T29" s="431"/>
      <c r="U29" s="431"/>
      <c r="V29" s="432"/>
      <c r="W29" s="430"/>
      <c r="X29" s="431"/>
      <c r="Y29" s="431"/>
      <c r="Z29" s="431"/>
      <c r="AA29" s="431"/>
      <c r="AB29" s="432"/>
      <c r="AC29" s="439"/>
      <c r="AD29" s="440"/>
      <c r="AE29" s="440"/>
      <c r="AF29" s="440"/>
      <c r="AG29" s="440"/>
      <c r="AH29" s="441"/>
      <c r="AI29" s="448"/>
      <c r="AJ29" s="449"/>
      <c r="AK29" s="449"/>
      <c r="AL29" s="449"/>
      <c r="AM29" s="449"/>
      <c r="AN29" s="450"/>
      <c r="AO29" s="24"/>
      <c r="AP29" s="350"/>
      <c r="AQ29" s="351"/>
      <c r="AR29" s="351"/>
      <c r="AS29" s="351"/>
      <c r="AT29" s="35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2:80" ht="15.95" customHeight="1" x14ac:dyDescent="0.35">
      <c r="B30" s="1"/>
      <c r="C30" s="404"/>
      <c r="D30" s="404"/>
      <c r="E30" s="405"/>
      <c r="F30" s="338" t="s">
        <v>44</v>
      </c>
      <c r="G30" s="339"/>
      <c r="H30" s="339"/>
      <c r="I30" s="339"/>
      <c r="J30" s="340"/>
      <c r="K30" s="415" t="str">
        <f>DATOS!AG269</f>
        <v xml:space="preserve">RG1 RG5 RG35 RF17 </v>
      </c>
      <c r="L30" s="416"/>
      <c r="M30" s="416"/>
      <c r="N30" s="416"/>
      <c r="O30" s="416"/>
      <c r="P30" s="417"/>
      <c r="Q30" s="415" t="str">
        <f>DATOS!AH269</f>
        <v xml:space="preserve">RG32 </v>
      </c>
      <c r="R30" s="416"/>
      <c r="S30" s="416"/>
      <c r="T30" s="416"/>
      <c r="U30" s="416"/>
      <c r="V30" s="417"/>
      <c r="W30" s="424" t="str">
        <f>DATOS!AI269</f>
        <v xml:space="preserve">RG3 RG30 RG31 RF15 RF16 </v>
      </c>
      <c r="X30" s="425"/>
      <c r="Y30" s="425"/>
      <c r="Z30" s="425"/>
      <c r="AA30" s="425"/>
      <c r="AB30" s="426"/>
      <c r="AC30" s="433" t="str">
        <f>DATOS!AJ269</f>
        <v/>
      </c>
      <c r="AD30" s="434"/>
      <c r="AE30" s="434"/>
      <c r="AF30" s="434"/>
      <c r="AG30" s="434"/>
      <c r="AH30" s="435"/>
      <c r="AI30" s="442" t="str">
        <f>DATOS!AK269</f>
        <v/>
      </c>
      <c r="AJ30" s="443"/>
      <c r="AK30" s="443"/>
      <c r="AL30" s="443"/>
      <c r="AM30" s="443"/>
      <c r="AN30" s="444"/>
      <c r="AO30" s="24"/>
      <c r="AP30" s="24"/>
      <c r="AQ30" s="24"/>
      <c r="AR30" s="24"/>
      <c r="AS30" s="24"/>
      <c r="AT30" s="2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2:80" ht="15.95" customHeight="1" x14ac:dyDescent="0.35">
      <c r="B31" s="1"/>
      <c r="C31" s="404"/>
      <c r="D31" s="404"/>
      <c r="E31" s="405"/>
      <c r="F31" s="341"/>
      <c r="G31" s="342"/>
      <c r="H31" s="342"/>
      <c r="I31" s="342"/>
      <c r="J31" s="343"/>
      <c r="K31" s="418"/>
      <c r="L31" s="419"/>
      <c r="M31" s="419"/>
      <c r="N31" s="419"/>
      <c r="O31" s="419"/>
      <c r="P31" s="420"/>
      <c r="Q31" s="418"/>
      <c r="R31" s="419"/>
      <c r="S31" s="419"/>
      <c r="T31" s="419"/>
      <c r="U31" s="419"/>
      <c r="V31" s="420"/>
      <c r="W31" s="427"/>
      <c r="X31" s="428"/>
      <c r="Y31" s="428"/>
      <c r="Z31" s="428"/>
      <c r="AA31" s="428"/>
      <c r="AB31" s="429"/>
      <c r="AC31" s="436"/>
      <c r="AD31" s="437"/>
      <c r="AE31" s="437"/>
      <c r="AF31" s="437"/>
      <c r="AG31" s="437"/>
      <c r="AH31" s="438"/>
      <c r="AI31" s="445"/>
      <c r="AJ31" s="446"/>
      <c r="AK31" s="446"/>
      <c r="AL31" s="446"/>
      <c r="AM31" s="446"/>
      <c r="AN31" s="447"/>
      <c r="AO31" s="24"/>
      <c r="AP31" s="24"/>
      <c r="AQ31" s="24"/>
      <c r="AR31" s="24"/>
      <c r="AS31" s="24"/>
      <c r="AT31" s="2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2:80" ht="15.95" customHeight="1" x14ac:dyDescent="0.35">
      <c r="B32" s="1"/>
      <c r="C32" s="404"/>
      <c r="D32" s="404"/>
      <c r="E32" s="405"/>
      <c r="F32" s="341"/>
      <c r="G32" s="342"/>
      <c r="H32" s="342"/>
      <c r="I32" s="342"/>
      <c r="J32" s="343"/>
      <c r="K32" s="418"/>
      <c r="L32" s="419"/>
      <c r="M32" s="419"/>
      <c r="N32" s="419"/>
      <c r="O32" s="419"/>
      <c r="P32" s="420"/>
      <c r="Q32" s="418"/>
      <c r="R32" s="419"/>
      <c r="S32" s="419"/>
      <c r="T32" s="419"/>
      <c r="U32" s="419"/>
      <c r="V32" s="420"/>
      <c r="W32" s="427"/>
      <c r="X32" s="428"/>
      <c r="Y32" s="428"/>
      <c r="Z32" s="428"/>
      <c r="AA32" s="428"/>
      <c r="AB32" s="429"/>
      <c r="AC32" s="436"/>
      <c r="AD32" s="437"/>
      <c r="AE32" s="437"/>
      <c r="AF32" s="437"/>
      <c r="AG32" s="437"/>
      <c r="AH32" s="438"/>
      <c r="AI32" s="445"/>
      <c r="AJ32" s="446"/>
      <c r="AK32" s="446"/>
      <c r="AL32" s="446"/>
      <c r="AM32" s="446"/>
      <c r="AN32" s="447"/>
      <c r="AO32" s="24"/>
      <c r="AP32" s="24"/>
      <c r="AQ32" s="24"/>
      <c r="AR32" s="24"/>
      <c r="AS32" s="24"/>
      <c r="AT32" s="2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2:80" ht="15.95" customHeight="1" x14ac:dyDescent="0.35">
      <c r="B33" s="1"/>
      <c r="C33" s="404"/>
      <c r="D33" s="404"/>
      <c r="E33" s="405"/>
      <c r="F33" s="341"/>
      <c r="G33" s="342"/>
      <c r="H33" s="342"/>
      <c r="I33" s="342"/>
      <c r="J33" s="343"/>
      <c r="K33" s="418"/>
      <c r="L33" s="419"/>
      <c r="M33" s="419"/>
      <c r="N33" s="419"/>
      <c r="O33" s="419"/>
      <c r="P33" s="420"/>
      <c r="Q33" s="418"/>
      <c r="R33" s="419"/>
      <c r="S33" s="419"/>
      <c r="T33" s="419"/>
      <c r="U33" s="419"/>
      <c r="V33" s="420"/>
      <c r="W33" s="427"/>
      <c r="X33" s="428"/>
      <c r="Y33" s="428"/>
      <c r="Z33" s="428"/>
      <c r="AA33" s="428"/>
      <c r="AB33" s="429"/>
      <c r="AC33" s="436"/>
      <c r="AD33" s="437"/>
      <c r="AE33" s="437"/>
      <c r="AF33" s="437"/>
      <c r="AG33" s="437"/>
      <c r="AH33" s="438"/>
      <c r="AI33" s="445"/>
      <c r="AJ33" s="446"/>
      <c r="AK33" s="446"/>
      <c r="AL33" s="446"/>
      <c r="AM33" s="446"/>
      <c r="AN33" s="447"/>
      <c r="AO33" s="24"/>
      <c r="AP33" s="24"/>
      <c r="AQ33" s="24"/>
      <c r="AR33" s="24"/>
      <c r="AS33" s="24"/>
      <c r="AT33" s="2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2:80" ht="15.95" customHeight="1" x14ac:dyDescent="0.35">
      <c r="B34" s="1"/>
      <c r="C34" s="404"/>
      <c r="D34" s="404"/>
      <c r="E34" s="405"/>
      <c r="F34" s="341"/>
      <c r="G34" s="342"/>
      <c r="H34" s="342"/>
      <c r="I34" s="342"/>
      <c r="J34" s="343"/>
      <c r="K34" s="418"/>
      <c r="L34" s="419"/>
      <c r="M34" s="419"/>
      <c r="N34" s="419"/>
      <c r="O34" s="419"/>
      <c r="P34" s="420"/>
      <c r="Q34" s="418"/>
      <c r="R34" s="419"/>
      <c r="S34" s="419"/>
      <c r="T34" s="419"/>
      <c r="U34" s="419"/>
      <c r="V34" s="420"/>
      <c r="W34" s="427"/>
      <c r="X34" s="428"/>
      <c r="Y34" s="428"/>
      <c r="Z34" s="428"/>
      <c r="AA34" s="428"/>
      <c r="AB34" s="429"/>
      <c r="AC34" s="436"/>
      <c r="AD34" s="437"/>
      <c r="AE34" s="437"/>
      <c r="AF34" s="437"/>
      <c r="AG34" s="437"/>
      <c r="AH34" s="438"/>
      <c r="AI34" s="445"/>
      <c r="AJ34" s="446"/>
      <c r="AK34" s="446"/>
      <c r="AL34" s="446"/>
      <c r="AM34" s="446"/>
      <c r="AN34" s="447"/>
      <c r="AO34" s="24"/>
      <c r="AP34" s="24"/>
      <c r="AQ34" s="24"/>
      <c r="AR34" s="24"/>
      <c r="AS34" s="24"/>
      <c r="AT34" s="2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2:80" ht="15.95" customHeight="1" thickBot="1" x14ac:dyDescent="0.4">
      <c r="B35" s="1"/>
      <c r="C35" s="404"/>
      <c r="D35" s="404"/>
      <c r="E35" s="405"/>
      <c r="F35" s="344"/>
      <c r="G35" s="345"/>
      <c r="H35" s="345"/>
      <c r="I35" s="345"/>
      <c r="J35" s="346"/>
      <c r="K35" s="421"/>
      <c r="L35" s="422"/>
      <c r="M35" s="422"/>
      <c r="N35" s="422"/>
      <c r="O35" s="422"/>
      <c r="P35" s="423"/>
      <c r="Q35" s="421"/>
      <c r="R35" s="422"/>
      <c r="S35" s="422"/>
      <c r="T35" s="422"/>
      <c r="U35" s="422"/>
      <c r="V35" s="423"/>
      <c r="W35" s="430"/>
      <c r="X35" s="431"/>
      <c r="Y35" s="431"/>
      <c r="Z35" s="431"/>
      <c r="AA35" s="431"/>
      <c r="AB35" s="432"/>
      <c r="AC35" s="439"/>
      <c r="AD35" s="440"/>
      <c r="AE35" s="440"/>
      <c r="AF35" s="440"/>
      <c r="AG35" s="440"/>
      <c r="AH35" s="441"/>
      <c r="AI35" s="448"/>
      <c r="AJ35" s="449"/>
      <c r="AK35" s="449"/>
      <c r="AL35" s="449"/>
      <c r="AM35" s="449"/>
      <c r="AN35" s="450"/>
      <c r="AO35" s="24"/>
      <c r="AP35" s="24"/>
      <c r="AQ35" s="24"/>
      <c r="AR35" s="24"/>
      <c r="AS35" s="24"/>
      <c r="AT35" s="2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2:80" ht="15" customHeight="1" x14ac:dyDescent="0.35">
      <c r="B36" s="1"/>
      <c r="C36" s="24"/>
      <c r="D36" s="24"/>
      <c r="E36" s="24"/>
      <c r="F36" s="24"/>
      <c r="G36" s="24"/>
      <c r="H36" s="24"/>
      <c r="I36" s="24"/>
      <c r="J36" s="24"/>
      <c r="K36" s="338" t="s">
        <v>45</v>
      </c>
      <c r="L36" s="347"/>
      <c r="M36" s="347"/>
      <c r="N36" s="347"/>
      <c r="O36" s="347"/>
      <c r="P36" s="406"/>
      <c r="Q36" s="338" t="s">
        <v>46</v>
      </c>
      <c r="R36" s="347"/>
      <c r="S36" s="347"/>
      <c r="T36" s="347"/>
      <c r="U36" s="347"/>
      <c r="V36" s="406"/>
      <c r="W36" s="338" t="s">
        <v>47</v>
      </c>
      <c r="X36" s="347"/>
      <c r="Y36" s="347"/>
      <c r="Z36" s="347"/>
      <c r="AA36" s="347"/>
      <c r="AB36" s="406"/>
      <c r="AC36" s="338" t="s">
        <v>48</v>
      </c>
      <c r="AD36" s="347"/>
      <c r="AE36" s="347"/>
      <c r="AF36" s="347"/>
      <c r="AG36" s="347"/>
      <c r="AH36" s="406"/>
      <c r="AI36" s="338" t="s">
        <v>49</v>
      </c>
      <c r="AJ36" s="347"/>
      <c r="AK36" s="347"/>
      <c r="AL36" s="347"/>
      <c r="AM36" s="347"/>
      <c r="AN36" s="406"/>
      <c r="AO36" s="24"/>
      <c r="AP36" s="24"/>
      <c r="AQ36" s="24"/>
      <c r="AR36" s="24"/>
      <c r="AS36" s="24"/>
      <c r="AT36" s="24"/>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2:80" ht="15" customHeight="1" x14ac:dyDescent="0.35">
      <c r="B37" s="1"/>
      <c r="C37" s="24"/>
      <c r="D37" s="24"/>
      <c r="E37" s="24"/>
      <c r="F37" s="24"/>
      <c r="G37" s="24"/>
      <c r="H37" s="24"/>
      <c r="I37" s="24"/>
      <c r="J37" s="24"/>
      <c r="K37" s="407"/>
      <c r="L37" s="408"/>
      <c r="M37" s="408"/>
      <c r="N37" s="408"/>
      <c r="O37" s="408"/>
      <c r="P37" s="409"/>
      <c r="Q37" s="407"/>
      <c r="R37" s="408"/>
      <c r="S37" s="408"/>
      <c r="T37" s="408"/>
      <c r="U37" s="408"/>
      <c r="V37" s="409"/>
      <c r="W37" s="407"/>
      <c r="X37" s="408"/>
      <c r="Y37" s="408"/>
      <c r="Z37" s="408"/>
      <c r="AA37" s="408"/>
      <c r="AB37" s="409"/>
      <c r="AC37" s="407"/>
      <c r="AD37" s="408"/>
      <c r="AE37" s="408"/>
      <c r="AF37" s="408"/>
      <c r="AG37" s="408"/>
      <c r="AH37" s="409"/>
      <c r="AI37" s="407"/>
      <c r="AJ37" s="408"/>
      <c r="AK37" s="408"/>
      <c r="AL37" s="408"/>
      <c r="AM37" s="408"/>
      <c r="AN37" s="409"/>
      <c r="AO37" s="24"/>
      <c r="AP37" s="24"/>
      <c r="AQ37" s="24"/>
      <c r="AR37" s="24"/>
      <c r="AS37" s="24"/>
      <c r="AT37" s="2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2:80" ht="15" customHeight="1" x14ac:dyDescent="0.35">
      <c r="B38" s="1"/>
      <c r="C38" s="24"/>
      <c r="D38" s="24"/>
      <c r="E38" s="24"/>
      <c r="F38" s="24"/>
      <c r="G38" s="24"/>
      <c r="H38" s="24"/>
      <c r="I38" s="24"/>
      <c r="J38" s="24"/>
      <c r="K38" s="407"/>
      <c r="L38" s="408"/>
      <c r="M38" s="408"/>
      <c r="N38" s="408"/>
      <c r="O38" s="408"/>
      <c r="P38" s="409"/>
      <c r="Q38" s="407"/>
      <c r="R38" s="408"/>
      <c r="S38" s="408"/>
      <c r="T38" s="408"/>
      <c r="U38" s="408"/>
      <c r="V38" s="409"/>
      <c r="W38" s="407"/>
      <c r="X38" s="408"/>
      <c r="Y38" s="408"/>
      <c r="Z38" s="408"/>
      <c r="AA38" s="408"/>
      <c r="AB38" s="409"/>
      <c r="AC38" s="407"/>
      <c r="AD38" s="408"/>
      <c r="AE38" s="408"/>
      <c r="AF38" s="408"/>
      <c r="AG38" s="408"/>
      <c r="AH38" s="409"/>
      <c r="AI38" s="407"/>
      <c r="AJ38" s="408"/>
      <c r="AK38" s="408"/>
      <c r="AL38" s="408"/>
      <c r="AM38" s="408"/>
      <c r="AN38" s="409"/>
      <c r="AO38" s="24"/>
      <c r="AP38" s="24"/>
      <c r="AQ38" s="24"/>
      <c r="AR38" s="24"/>
      <c r="AS38" s="24"/>
      <c r="AT38" s="2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2:80" ht="15" customHeight="1" x14ac:dyDescent="0.35">
      <c r="B39" s="1"/>
      <c r="C39" s="24"/>
      <c r="D39" s="24"/>
      <c r="E39" s="24"/>
      <c r="F39" s="24"/>
      <c r="G39" s="24"/>
      <c r="H39" s="24"/>
      <c r="I39" s="24"/>
      <c r="J39" s="24"/>
      <c r="K39" s="407"/>
      <c r="L39" s="408"/>
      <c r="M39" s="408"/>
      <c r="N39" s="408"/>
      <c r="O39" s="408"/>
      <c r="P39" s="409"/>
      <c r="Q39" s="407"/>
      <c r="R39" s="408"/>
      <c r="S39" s="408"/>
      <c r="T39" s="408"/>
      <c r="U39" s="408"/>
      <c r="V39" s="409"/>
      <c r="W39" s="407"/>
      <c r="X39" s="408"/>
      <c r="Y39" s="408"/>
      <c r="Z39" s="408"/>
      <c r="AA39" s="408"/>
      <c r="AB39" s="409"/>
      <c r="AC39" s="407"/>
      <c r="AD39" s="408"/>
      <c r="AE39" s="408"/>
      <c r="AF39" s="408"/>
      <c r="AG39" s="408"/>
      <c r="AH39" s="409"/>
      <c r="AI39" s="407"/>
      <c r="AJ39" s="408"/>
      <c r="AK39" s="408"/>
      <c r="AL39" s="408"/>
      <c r="AM39" s="408"/>
      <c r="AN39" s="409"/>
      <c r="AO39" s="24"/>
      <c r="AP39" s="24"/>
      <c r="AQ39" s="24"/>
      <c r="AR39" s="24"/>
      <c r="AS39" s="24"/>
      <c r="AT39" s="2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2:80" ht="15.75" customHeight="1" thickBot="1" x14ac:dyDescent="0.4">
      <c r="B40" s="1"/>
      <c r="C40" s="24"/>
      <c r="D40" s="24"/>
      <c r="E40" s="24"/>
      <c r="F40" s="24"/>
      <c r="G40" s="24"/>
      <c r="H40" s="24"/>
      <c r="I40" s="24"/>
      <c r="J40" s="24"/>
      <c r="K40" s="410"/>
      <c r="L40" s="411"/>
      <c r="M40" s="411"/>
      <c r="N40" s="411"/>
      <c r="O40" s="411"/>
      <c r="P40" s="412"/>
      <c r="Q40" s="410"/>
      <c r="R40" s="411"/>
      <c r="S40" s="411"/>
      <c r="T40" s="411"/>
      <c r="U40" s="411"/>
      <c r="V40" s="412"/>
      <c r="W40" s="410"/>
      <c r="X40" s="411"/>
      <c r="Y40" s="411"/>
      <c r="Z40" s="411"/>
      <c r="AA40" s="411"/>
      <c r="AB40" s="412"/>
      <c r="AC40" s="410"/>
      <c r="AD40" s="411"/>
      <c r="AE40" s="411"/>
      <c r="AF40" s="411"/>
      <c r="AG40" s="411"/>
      <c r="AH40" s="412"/>
      <c r="AI40" s="410"/>
      <c r="AJ40" s="411"/>
      <c r="AK40" s="411"/>
      <c r="AL40" s="411"/>
      <c r="AM40" s="411"/>
      <c r="AN40" s="412"/>
      <c r="AO40" s="24"/>
      <c r="AP40" s="24"/>
      <c r="AQ40" s="24"/>
      <c r="AR40" s="24"/>
      <c r="AS40" s="24"/>
      <c r="AT40" s="2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2:80" ht="15" customHeight="1" x14ac:dyDescent="0.35">
      <c r="B41" s="1"/>
      <c r="C41" s="24"/>
      <c r="D41" s="24"/>
      <c r="E41" s="24"/>
      <c r="F41" s="24"/>
      <c r="G41" s="24"/>
      <c r="H41" s="24"/>
      <c r="I41" s="24"/>
      <c r="J41" s="413"/>
      <c r="K41" s="413"/>
      <c r="L41" s="27"/>
      <c r="M41" s="27"/>
      <c r="N41" s="27"/>
      <c r="O41" s="27"/>
      <c r="P41" s="413"/>
      <c r="Q41" s="413"/>
      <c r="R41" s="27"/>
      <c r="S41" s="27"/>
      <c r="T41" s="27"/>
      <c r="U41" s="27"/>
      <c r="V41" s="413"/>
      <c r="W41" s="413"/>
      <c r="X41" s="27"/>
      <c r="Y41" s="27"/>
      <c r="Z41" s="27"/>
      <c r="AA41" s="27"/>
      <c r="AB41" s="413"/>
      <c r="AC41" s="413"/>
      <c r="AD41" s="27"/>
      <c r="AE41" s="27"/>
      <c r="AF41" s="27"/>
      <c r="AG41" s="27"/>
      <c r="AH41" s="414"/>
      <c r="AI41" s="414"/>
      <c r="AJ41" s="27"/>
      <c r="AK41" s="24"/>
      <c r="AL41" s="24"/>
      <c r="AM41" s="24"/>
      <c r="AN41" s="24"/>
      <c r="AO41" s="24"/>
      <c r="AP41" s="24"/>
      <c r="AQ41" s="24"/>
      <c r="AR41" s="24"/>
      <c r="AS41" s="24"/>
      <c r="AT41" s="24"/>
      <c r="AU41" s="1"/>
      <c r="AV41" s="1"/>
      <c r="AW41" s="1"/>
      <c r="AX41" s="1"/>
      <c r="AY41" s="1"/>
      <c r="AZ41" s="1"/>
      <c r="BA41" s="1"/>
      <c r="BB41" s="1"/>
      <c r="BC41" s="1"/>
      <c r="BD41" s="1"/>
      <c r="BE41" s="1"/>
      <c r="BF41" s="1"/>
      <c r="BG41" s="1"/>
      <c r="BH41" s="1"/>
    </row>
    <row r="42" spans="2:80" ht="15" customHeight="1" x14ac:dyDescent="0.25">
      <c r="B42" s="1"/>
      <c r="C42" s="26"/>
      <c r="D42" s="26"/>
      <c r="E42" s="26"/>
      <c r="F42" s="26"/>
      <c r="G42" s="26"/>
      <c r="H42" s="26"/>
      <c r="I42" s="26"/>
      <c r="AK42" s="26"/>
      <c r="AL42" s="26"/>
      <c r="AM42" s="26"/>
      <c r="AN42" s="26"/>
      <c r="AO42" s="26"/>
      <c r="AP42" s="26"/>
      <c r="AQ42" s="26"/>
      <c r="AR42" s="26"/>
      <c r="AS42" s="26"/>
      <c r="AT42" s="26"/>
      <c r="AU42" s="1"/>
      <c r="AV42" s="1"/>
      <c r="AW42" s="1"/>
      <c r="AX42" s="1"/>
      <c r="AY42" s="1"/>
      <c r="AZ42" s="1"/>
      <c r="BA42" s="1"/>
      <c r="BB42" s="1"/>
      <c r="BC42" s="1"/>
      <c r="BD42" s="1"/>
      <c r="BE42" s="1"/>
      <c r="BF42" s="1"/>
      <c r="BG42" s="1"/>
      <c r="BH42" s="1"/>
    </row>
    <row r="43" spans="2:80" ht="15" hidden="1" customHeight="1" x14ac:dyDescent="0.25">
      <c r="B43" s="1"/>
      <c r="C43" s="2"/>
      <c r="D43" s="2"/>
      <c r="E43" s="2"/>
      <c r="F43" s="2"/>
      <c r="G43" s="2"/>
      <c r="H43" s="2"/>
      <c r="I43" s="2"/>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
      <c r="AL43" s="2"/>
      <c r="AM43" s="2"/>
      <c r="AN43" s="2"/>
      <c r="AO43" s="2"/>
      <c r="AP43" s="2"/>
      <c r="AQ43" s="2"/>
      <c r="AR43" s="2"/>
      <c r="AS43" s="2"/>
      <c r="AT43" s="2"/>
      <c r="AU43" s="1"/>
      <c r="AV43" s="1"/>
      <c r="AW43" s="1"/>
      <c r="AX43" s="1"/>
      <c r="AY43" s="1"/>
      <c r="AZ43" s="1"/>
      <c r="BA43" s="1"/>
      <c r="BB43" s="1"/>
      <c r="BC43" s="1"/>
      <c r="BD43" s="1"/>
      <c r="BE43" s="1"/>
      <c r="BF43" s="1"/>
      <c r="BG43" s="1"/>
      <c r="BH43" s="1"/>
    </row>
    <row r="44" spans="2:80" hidden="1" x14ac:dyDescent="0.2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2:80" hidden="1" x14ac:dyDescent="0.2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2:80" hidden="1" x14ac:dyDescent="0.2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2:80" hidden="1" x14ac:dyDescent="0.2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2:80" hidden="1" x14ac:dyDescent="0.2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2:60" hidden="1"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2:60" hidden="1" x14ac:dyDescent="0.2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2:60" hidden="1"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2:60" hidden="1"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2:60" hidden="1"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2:60" hidden="1" x14ac:dyDescent="0.2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2:60" hidden="1" x14ac:dyDescent="0.2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row r="56" spans="2:60" hidden="1" x14ac:dyDescent="0.2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row>
    <row r="57" spans="2:60" hidden="1" x14ac:dyDescent="0.2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row>
    <row r="58" spans="2:60" hidden="1" x14ac:dyDescent="0.2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row>
    <row r="59" spans="2:60" hidden="1" x14ac:dyDescent="0.2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row>
    <row r="60" spans="2:60" hidden="1" x14ac:dyDescent="0.2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row>
    <row r="61" spans="2:60" hidden="1" x14ac:dyDescent="0.2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row>
    <row r="62" spans="2:60" hidden="1" x14ac:dyDescent="0.2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2:60" hidden="1" x14ac:dyDescent="0.2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row>
    <row r="64" spans="2:60" hidden="1" x14ac:dyDescent="0.2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row>
    <row r="65" spans="2:60" hidden="1" x14ac:dyDescent="0.2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2:60" hidden="1" x14ac:dyDescent="0.2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2:60" hidden="1" x14ac:dyDescent="0.2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2:60" hidden="1" x14ac:dyDescent="0.2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2:60" hidden="1" x14ac:dyDescent="0.2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2:60" hidden="1" x14ac:dyDescent="0.2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2:60" hidden="1" x14ac:dyDescent="0.2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2:60" hidden="1" x14ac:dyDescent="0.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2:60" hidden="1" x14ac:dyDescent="0.2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2:60" hidden="1" x14ac:dyDescent="0.2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2:60" hidden="1" x14ac:dyDescent="0.2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2:60" hidden="1" x14ac:dyDescent="0.2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2:60" hidden="1" x14ac:dyDescent="0.2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2:60" hidden="1" x14ac:dyDescent="0.2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2:60" hidden="1" x14ac:dyDescent="0.2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2:60" hidden="1"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2:60" hidden="1" x14ac:dyDescent="0.2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2:60" hidden="1" x14ac:dyDescent="0.2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2:60" hidden="1" x14ac:dyDescent="0.2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2:60" hidden="1" x14ac:dyDescent="0.2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2:60" hidden="1" x14ac:dyDescent="0.2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2:60" hidden="1" x14ac:dyDescent="0.2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2:60" hidden="1"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2:60" hidden="1" x14ac:dyDescent="0.2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2:60" hidden="1" x14ac:dyDescent="0.2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2:60" hidden="1" x14ac:dyDescent="0.2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2:60" hidden="1"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2:60" hidden="1" x14ac:dyDescent="0.2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2:60" hidden="1" x14ac:dyDescent="0.2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2:60" hidden="1" x14ac:dyDescent="0.2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2:60" hidden="1" x14ac:dyDescent="0.2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2:60" hidden="1"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2:60" hidden="1" x14ac:dyDescent="0.2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2:60" hidden="1" x14ac:dyDescent="0.2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2:60" hidden="1"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2:60" hidden="1"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2:60" hidden="1"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2:60" hidden="1"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2:60" hidden="1"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2:60" hidden="1"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2:60" hidden="1"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2:60" hidden="1"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2:60" hidden="1"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2:60" hidden="1"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2:60" hidden="1"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2:60" hidden="1"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2:60" hidden="1"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2:60" hidden="1"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2:60" hidden="1"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2:60" hidden="1"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2:60" hidden="1"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2:60" hidden="1"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2:60" hidden="1"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2:60" hidden="1"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2:60" hidden="1"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2:60" hidden="1"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2:60" hidden="1"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2:60" hidden="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2:60" hidden="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2:60" hidden="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2:60" hidden="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2:60" hidden="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2:60" hidden="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2:60" hidden="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2:60" hidden="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2:60" hidden="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2:60" hidden="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2:60" hidden="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2:60" hidden="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2:60" hidden="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2:60" hidden="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2:60" hidden="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2:60" hidden="1"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2:60" hidden="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2:60" hidden="1" x14ac:dyDescent="0.2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2:60" hidden="1"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2:60" hidden="1" x14ac:dyDescent="0.2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2:60" hidden="1" x14ac:dyDescent="0.2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2:60" hidden="1" x14ac:dyDescent="0.2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2:60" hidden="1"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2:60" hidden="1" x14ac:dyDescent="0.2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2:60" hidden="1" x14ac:dyDescent="0.2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2:60" hidden="1" x14ac:dyDescent="0.2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2:60" hidden="1" x14ac:dyDescent="0.2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2:60" hidden="1" x14ac:dyDescent="0.2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2:60" hidden="1" x14ac:dyDescent="0.2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2:60" hidden="1"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2:60" hidden="1"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2:60" hidden="1" x14ac:dyDescent="0.2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2:60" hidden="1" x14ac:dyDescent="0.2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2:60" hidden="1" x14ac:dyDescent="0.2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2:60" hidden="1" x14ac:dyDescent="0.2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2:60" hidden="1" x14ac:dyDescent="0.2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2:60" hidden="1" x14ac:dyDescent="0.2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2:60" hidden="1" x14ac:dyDescent="0.2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2:60" hidden="1" x14ac:dyDescent="0.2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2:60" hidden="1" x14ac:dyDescent="0.2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2:60" hidden="1"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2:60" hidden="1" x14ac:dyDescent="0.2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2:60" hidden="1" x14ac:dyDescent="0.2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2:60" hidden="1" x14ac:dyDescent="0.2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2:60" hidden="1" x14ac:dyDescent="0.2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2:60" hidden="1" x14ac:dyDescent="0.2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2:60" hidden="1" x14ac:dyDescent="0.2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2:60" hidden="1" x14ac:dyDescent="0.2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2:60" hidden="1" x14ac:dyDescent="0.25">
      <c r="B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2:60" hidden="1" x14ac:dyDescent="0.25">
      <c r="B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2:60" hidden="1" x14ac:dyDescent="0.25">
      <c r="B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2:60" hidden="1" x14ac:dyDescent="0.25">
      <c r="B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2:60" hidden="1" x14ac:dyDescent="0.25">
      <c r="B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2:60" hidden="1" x14ac:dyDescent="0.25">
      <c r="B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2:60" hidden="1" x14ac:dyDescent="0.25">
      <c r="B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2:60" hidden="1" x14ac:dyDescent="0.25">
      <c r="B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2:60" hidden="1" x14ac:dyDescent="0.25">
      <c r="B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2:60" hidden="1" x14ac:dyDescent="0.25">
      <c r="B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2:60" hidden="1" x14ac:dyDescent="0.25">
      <c r="B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2:60" hidden="1" x14ac:dyDescent="0.25">
      <c r="B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2:60" hidden="1" x14ac:dyDescent="0.25">
      <c r="B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2:60" hidden="1" x14ac:dyDescent="0.25">
      <c r="B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2:60" hidden="1" x14ac:dyDescent="0.25">
      <c r="B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2:60" hidden="1" x14ac:dyDescent="0.25">
      <c r="B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2:60" hidden="1" x14ac:dyDescent="0.25">
      <c r="B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2:60" hidden="1" x14ac:dyDescent="0.25">
      <c r="B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2:60" hidden="1" x14ac:dyDescent="0.25">
      <c r="B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2:60" hidden="1" x14ac:dyDescent="0.25">
      <c r="B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2:60" hidden="1" x14ac:dyDescent="0.25">
      <c r="B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2:60" hidden="1" x14ac:dyDescent="0.25">
      <c r="B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2:60" hidden="1" x14ac:dyDescent="0.25">
      <c r="B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2:60" hidden="1" x14ac:dyDescent="0.25">
      <c r="B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2:60" hidden="1" x14ac:dyDescent="0.25">
      <c r="B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2:60" hidden="1" x14ac:dyDescent="0.25">
      <c r="B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2:60" hidden="1" x14ac:dyDescent="0.25">
      <c r="B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2:60" hidden="1" x14ac:dyDescent="0.25">
      <c r="B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2:60" hidden="1" x14ac:dyDescent="0.25">
      <c r="B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2:60" hidden="1" x14ac:dyDescent="0.25">
      <c r="B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2:60" hidden="1" x14ac:dyDescent="0.25">
      <c r="B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2:60" hidden="1" x14ac:dyDescent="0.25">
      <c r="B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2:60" hidden="1" x14ac:dyDescent="0.25">
      <c r="B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2:60" hidden="1" x14ac:dyDescent="0.25">
      <c r="B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2:60" hidden="1" x14ac:dyDescent="0.25">
      <c r="B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2:60" hidden="1" x14ac:dyDescent="0.25">
      <c r="B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2:60" hidden="1" x14ac:dyDescent="0.25">
      <c r="B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2:60" hidden="1" x14ac:dyDescent="0.25">
      <c r="B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2:60" hidden="1" x14ac:dyDescent="0.25">
      <c r="B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2:60" hidden="1" x14ac:dyDescent="0.25">
      <c r="B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2:60" hidden="1" x14ac:dyDescent="0.25">
      <c r="B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2:60" hidden="1" x14ac:dyDescent="0.25">
      <c r="B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2:60" hidden="1" x14ac:dyDescent="0.25">
      <c r="B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2:60" hidden="1" x14ac:dyDescent="0.25">
      <c r="B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2:60" hidden="1" x14ac:dyDescent="0.25">
      <c r="B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2:60" hidden="1" x14ac:dyDescent="0.25">
      <c r="B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2:60" hidden="1" x14ac:dyDescent="0.25">
      <c r="B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2:60" hidden="1" x14ac:dyDescent="0.25">
      <c r="B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2:60" hidden="1" x14ac:dyDescent="0.25">
      <c r="B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2:60" hidden="1" x14ac:dyDescent="0.25">
      <c r="B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2:60" hidden="1" x14ac:dyDescent="0.25">
      <c r="B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2:60" hidden="1" x14ac:dyDescent="0.25">
      <c r="B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2:60" hidden="1" x14ac:dyDescent="0.25">
      <c r="B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2:60" hidden="1" x14ac:dyDescent="0.25">
      <c r="B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2:60" hidden="1" x14ac:dyDescent="0.25">
      <c r="B224" s="1"/>
    </row>
    <row r="225" spans="2:2" hidden="1" x14ac:dyDescent="0.25">
      <c r="B225" s="1"/>
    </row>
    <row r="226" spans="2:2" hidden="1" x14ac:dyDescent="0.25">
      <c r="B226" s="1"/>
    </row>
    <row r="227" spans="2:2" hidden="1" x14ac:dyDescent="0.25">
      <c r="B227" s="1"/>
    </row>
  </sheetData>
  <sheetProtection algorithmName="SHA-512" hashValue="XIpycBpIl5nW0ylxsRf1wZ+zXWbdYXRXSjcItaVf8qLE2d6vNHW2NrJkKFlsxJZXToryeEkYxJTxNwriW2SGIQ==" saltValue="kmW61EAphR0WEKIqIc89SQ==" spinCount="100000" sheet="1" selectLockedCells="1" selectUnlockedCells="1"/>
  <mergeCells count="47">
    <mergeCell ref="C2:J4"/>
    <mergeCell ref="K2:AN4"/>
    <mergeCell ref="C6:E35"/>
    <mergeCell ref="F6:J11"/>
    <mergeCell ref="K6:P11"/>
    <mergeCell ref="Q6:V11"/>
    <mergeCell ref="W6:AB11"/>
    <mergeCell ref="AC6:AH11"/>
    <mergeCell ref="AI6:AN11"/>
    <mergeCell ref="F18:J23"/>
    <mergeCell ref="AP18:AT23"/>
    <mergeCell ref="AP6:AT11"/>
    <mergeCell ref="F12:J17"/>
    <mergeCell ref="K12:P17"/>
    <mergeCell ref="Q12:V17"/>
    <mergeCell ref="W12:AB17"/>
    <mergeCell ref="AC12:AH17"/>
    <mergeCell ref="AI12:AN17"/>
    <mergeCell ref="AP12:AT17"/>
    <mergeCell ref="K18:P23"/>
    <mergeCell ref="Q18:V23"/>
    <mergeCell ref="W18:AB23"/>
    <mergeCell ref="AC18:AH23"/>
    <mergeCell ref="AI18:AN23"/>
    <mergeCell ref="AP24:AT29"/>
    <mergeCell ref="F30:J35"/>
    <mergeCell ref="K30:P35"/>
    <mergeCell ref="Q30:V35"/>
    <mergeCell ref="W30:AB35"/>
    <mergeCell ref="AC30:AH35"/>
    <mergeCell ref="AI30:AN35"/>
    <mergeCell ref="F24:J29"/>
    <mergeCell ref="K24:P29"/>
    <mergeCell ref="Q24:V29"/>
    <mergeCell ref="W24:AB29"/>
    <mergeCell ref="AC24:AH29"/>
    <mergeCell ref="AI24:AN29"/>
    <mergeCell ref="J41:K41"/>
    <mergeCell ref="P41:Q41"/>
    <mergeCell ref="V41:W41"/>
    <mergeCell ref="AB41:AC41"/>
    <mergeCell ref="AH41:AI41"/>
    <mergeCell ref="K36:P40"/>
    <mergeCell ref="Q36:V40"/>
    <mergeCell ref="W36:AB40"/>
    <mergeCell ref="AC36:AH40"/>
    <mergeCell ref="AI36:AN40"/>
  </mergeCells>
  <pageMargins left="0.70866141732283472" right="0.70866141732283472" top="0.74803149606299213" bottom="0.74803149606299213" header="0.31496062992125984" footer="0.31496062992125984"/>
  <pageSetup paperSize="9" scale="35" orientation="landscape" r:id="rId1"/>
  <colBreaks count="1" manualBreakCount="1">
    <brk id="4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38F8A-604C-456C-B51A-BE554EDF6E53}">
  <sheetPr codeName="Hoja7">
    <pageSetUpPr fitToPage="1"/>
  </sheetPr>
  <dimension ref="A1:I13"/>
  <sheetViews>
    <sheetView showGridLines="0" zoomScale="82" zoomScaleNormal="82" workbookViewId="0"/>
  </sheetViews>
  <sheetFormatPr baseColWidth="10" defaultColWidth="0" defaultRowHeight="14.25" zeroHeight="1" x14ac:dyDescent="0.25"/>
  <cols>
    <col min="1" max="1" width="2.140625" style="87" customWidth="1"/>
    <col min="2" max="2" width="15.42578125" style="87" customWidth="1"/>
    <col min="3" max="3" width="31.85546875" style="87" customWidth="1"/>
    <col min="4" max="4" width="18.5703125" style="87" customWidth="1"/>
    <col min="5" max="5" width="2.28515625" style="87" customWidth="1"/>
    <col min="6" max="6" width="17.85546875" style="87" customWidth="1"/>
    <col min="7" max="7" width="44.5703125" style="87" customWidth="1"/>
    <col min="8" max="8" width="91.140625" style="87" customWidth="1"/>
    <col min="9" max="9" width="4" style="87" customWidth="1"/>
    <col min="10" max="16384" width="11.42578125" style="87" hidden="1"/>
  </cols>
  <sheetData>
    <row r="1" spans="2:8" ht="15" thickBot="1" x14ac:dyDescent="0.3"/>
    <row r="2" spans="2:8" ht="21" customHeight="1" thickTop="1" thickBot="1" x14ac:dyDescent="0.3">
      <c r="B2" s="458" t="s">
        <v>221</v>
      </c>
      <c r="C2" s="458"/>
      <c r="D2" s="458"/>
      <c r="E2" s="88"/>
      <c r="F2" s="458" t="s">
        <v>222</v>
      </c>
      <c r="G2" s="458"/>
      <c r="H2" s="458"/>
    </row>
    <row r="3" spans="2:8" ht="41.25" customHeight="1" thickTop="1" thickBot="1" x14ac:dyDescent="0.3">
      <c r="B3" s="457" t="s">
        <v>204</v>
      </c>
      <c r="C3" s="457"/>
      <c r="D3" s="457"/>
      <c r="F3" s="458" t="s">
        <v>223</v>
      </c>
      <c r="G3" s="458"/>
      <c r="H3" s="458"/>
    </row>
    <row r="4" spans="2:8" ht="16.5" thickTop="1" thickBot="1" x14ac:dyDescent="0.3">
      <c r="B4" s="90"/>
      <c r="C4" s="91" t="s">
        <v>249</v>
      </c>
      <c r="D4" s="91" t="s">
        <v>35</v>
      </c>
      <c r="F4" s="90"/>
      <c r="G4" s="92" t="s">
        <v>74</v>
      </c>
      <c r="H4" s="91" t="s">
        <v>215</v>
      </c>
    </row>
    <row r="5" spans="2:8" ht="34.5" customHeight="1" thickTop="1" thickBot="1" x14ac:dyDescent="0.3">
      <c r="B5" s="459" t="s">
        <v>51</v>
      </c>
      <c r="C5" s="93" t="s">
        <v>161</v>
      </c>
      <c r="D5" s="453">
        <v>0.2</v>
      </c>
      <c r="F5" s="94" t="s">
        <v>205</v>
      </c>
      <c r="G5" s="95" t="s">
        <v>210</v>
      </c>
      <c r="H5" s="96" t="s">
        <v>216</v>
      </c>
    </row>
    <row r="6" spans="2:8" ht="34.5" customHeight="1" thickTop="1" thickBot="1" x14ac:dyDescent="0.3">
      <c r="B6" s="460"/>
      <c r="C6" s="93" t="s">
        <v>137</v>
      </c>
      <c r="D6" s="454"/>
      <c r="F6" s="97" t="s">
        <v>206</v>
      </c>
      <c r="G6" s="95" t="s">
        <v>211</v>
      </c>
      <c r="H6" s="96" t="s">
        <v>217</v>
      </c>
    </row>
    <row r="7" spans="2:8" ht="34.5" customHeight="1" thickTop="1" thickBot="1" x14ac:dyDescent="0.3">
      <c r="B7" s="451" t="s">
        <v>52</v>
      </c>
      <c r="C7" s="93" t="s">
        <v>160</v>
      </c>
      <c r="D7" s="453">
        <v>0.4</v>
      </c>
      <c r="F7" s="98" t="s">
        <v>207</v>
      </c>
      <c r="G7" s="95" t="s">
        <v>212</v>
      </c>
      <c r="H7" s="96" t="s">
        <v>218</v>
      </c>
    </row>
    <row r="8" spans="2:8" ht="34.5" customHeight="1" thickTop="1" thickBot="1" x14ac:dyDescent="0.3">
      <c r="B8" s="452"/>
      <c r="C8" s="93" t="s">
        <v>136</v>
      </c>
      <c r="D8" s="454"/>
      <c r="F8" s="99" t="s">
        <v>208</v>
      </c>
      <c r="G8" s="95" t="s">
        <v>213</v>
      </c>
      <c r="H8" s="96" t="s">
        <v>219</v>
      </c>
    </row>
    <row r="9" spans="2:8" ht="34.5" customHeight="1" thickTop="1" thickBot="1" x14ac:dyDescent="0.3">
      <c r="B9" s="455" t="s">
        <v>53</v>
      </c>
      <c r="C9" s="93" t="s">
        <v>159</v>
      </c>
      <c r="D9" s="453">
        <v>0.6</v>
      </c>
      <c r="F9" s="100" t="s">
        <v>209</v>
      </c>
      <c r="G9" s="95" t="s">
        <v>214</v>
      </c>
      <c r="H9" s="96" t="s">
        <v>220</v>
      </c>
    </row>
    <row r="10" spans="2:8" ht="34.5" customHeight="1" thickTop="1" thickBot="1" x14ac:dyDescent="0.3">
      <c r="B10" s="456"/>
      <c r="C10" s="93" t="s">
        <v>111</v>
      </c>
      <c r="D10" s="454"/>
    </row>
    <row r="11" spans="2:8" ht="34.5" customHeight="1" thickTop="1" thickBot="1" x14ac:dyDescent="0.3">
      <c r="B11" s="101" t="s">
        <v>54</v>
      </c>
      <c r="C11" s="93" t="s">
        <v>112</v>
      </c>
      <c r="D11" s="103">
        <v>0.8</v>
      </c>
    </row>
    <row r="12" spans="2:8" ht="34.5" customHeight="1" thickTop="1" thickBot="1" x14ac:dyDescent="0.3">
      <c r="B12" s="102" t="s">
        <v>55</v>
      </c>
      <c r="C12" s="93" t="s">
        <v>113</v>
      </c>
      <c r="D12" s="103">
        <v>1</v>
      </c>
    </row>
    <row r="13" spans="2:8" ht="15" thickTop="1" x14ac:dyDescent="0.25"/>
  </sheetData>
  <sheetProtection algorithmName="SHA-512" hashValue="IWmF0gAy6awCXXTVHKI37S497rZX7TUwJIgFiqnSSE/zpCU5JCoTrvmz/jtpg4vJiayzc9M5u4+fs1k8CvavZg==" saltValue="up70YSJVY7Fvm6m/9a7SsA==" spinCount="100000" sheet="1" objects="1" scenarios="1"/>
  <mergeCells count="10">
    <mergeCell ref="F3:H3"/>
    <mergeCell ref="B2:D2"/>
    <mergeCell ref="F2:H2"/>
    <mergeCell ref="B5:B6"/>
    <mergeCell ref="D5:D6"/>
    <mergeCell ref="B7:B8"/>
    <mergeCell ref="D7:D8"/>
    <mergeCell ref="B9:B10"/>
    <mergeCell ref="D9:D10"/>
    <mergeCell ref="B3:D3"/>
  </mergeCells>
  <pageMargins left="0.70866141732283472" right="0.70866141732283472" top="0.74803149606299213" bottom="0.74803149606299213" header="0.31496062992125984" footer="0.31496062992125984"/>
  <pageSetup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64E2-6003-4CDD-AACC-5676A3DA3627}">
  <sheetPr codeName="Hoja8">
    <pageSetUpPr fitToPage="1"/>
  </sheetPr>
  <dimension ref="A1:H27"/>
  <sheetViews>
    <sheetView showGridLines="0" zoomScale="66" zoomScaleNormal="66" workbookViewId="0">
      <pane ySplit="4" topLeftCell="A5" activePane="bottomLeft" state="frozen"/>
      <selection pane="bottomLeft" activeCell="F11" sqref="F11:F16"/>
    </sheetView>
  </sheetViews>
  <sheetFormatPr baseColWidth="10" defaultColWidth="0" defaultRowHeight="14.25" zeroHeight="1" x14ac:dyDescent="0.25"/>
  <cols>
    <col min="1" max="2" width="2" style="87" customWidth="1"/>
    <col min="3" max="3" width="19.28515625" style="87" customWidth="1"/>
    <col min="4" max="4" width="22.5703125" style="87" customWidth="1"/>
    <col min="5" max="5" width="25" style="87" customWidth="1"/>
    <col min="6" max="6" width="105.42578125" style="87" customWidth="1"/>
    <col min="7" max="7" width="8" style="87" customWidth="1"/>
    <col min="8" max="8" width="2.5703125" style="87" customWidth="1"/>
    <col min="9" max="16384" width="11.42578125" style="87" hidden="1"/>
  </cols>
  <sheetData>
    <row r="1" spans="2:7" ht="15" thickBot="1" x14ac:dyDescent="0.3"/>
    <row r="2" spans="2:7" ht="21" customHeight="1" thickTop="1" thickBot="1" x14ac:dyDescent="0.3">
      <c r="B2" s="88"/>
      <c r="C2" s="458" t="s">
        <v>225</v>
      </c>
      <c r="D2" s="458"/>
      <c r="E2" s="458"/>
      <c r="F2" s="458"/>
      <c r="G2" s="458"/>
    </row>
    <row r="3" spans="2:7" ht="16.5" thickTop="1" thickBot="1" x14ac:dyDescent="0.3">
      <c r="C3" s="458" t="s">
        <v>226</v>
      </c>
      <c r="D3" s="458"/>
      <c r="E3" s="458"/>
      <c r="F3" s="458"/>
      <c r="G3" s="458"/>
    </row>
    <row r="4" spans="2:7" ht="16.5" thickTop="1" thickBot="1" x14ac:dyDescent="0.3">
      <c r="C4" s="470" t="s">
        <v>56</v>
      </c>
      <c r="D4" s="471"/>
      <c r="E4" s="472"/>
      <c r="F4" s="89" t="s">
        <v>57</v>
      </c>
      <c r="G4" s="89" t="s">
        <v>58</v>
      </c>
    </row>
    <row r="5" spans="2:7" ht="33.75" customHeight="1" thickTop="1" thickBot="1" x14ac:dyDescent="0.3">
      <c r="C5" s="464" t="s">
        <v>59</v>
      </c>
      <c r="D5" s="461" t="s">
        <v>28</v>
      </c>
      <c r="E5" s="104" t="s">
        <v>60</v>
      </c>
      <c r="F5" s="108" t="s">
        <v>250</v>
      </c>
      <c r="G5" s="107">
        <v>0.25</v>
      </c>
    </row>
    <row r="6" spans="2:7" ht="33.75" customHeight="1" thickTop="1" thickBot="1" x14ac:dyDescent="0.3">
      <c r="C6" s="465"/>
      <c r="D6" s="462"/>
      <c r="E6" s="104" t="s">
        <v>61</v>
      </c>
      <c r="F6" s="108" t="s">
        <v>71</v>
      </c>
      <c r="G6" s="107">
        <v>0.15</v>
      </c>
    </row>
    <row r="7" spans="2:7" ht="33.75" customHeight="1" thickTop="1" thickBot="1" x14ac:dyDescent="0.3">
      <c r="C7" s="465"/>
      <c r="D7" s="463"/>
      <c r="E7" s="104" t="s">
        <v>62</v>
      </c>
      <c r="F7" s="108" t="s">
        <v>228</v>
      </c>
      <c r="G7" s="107">
        <v>0.1</v>
      </c>
    </row>
    <row r="8" spans="2:7" ht="33.75" customHeight="1" thickTop="1" thickBot="1" x14ac:dyDescent="0.3">
      <c r="C8" s="465"/>
      <c r="D8" s="461" t="s">
        <v>29</v>
      </c>
      <c r="E8" s="104" t="s">
        <v>63</v>
      </c>
      <c r="F8" s="108" t="s">
        <v>229</v>
      </c>
      <c r="G8" s="107">
        <v>0.25</v>
      </c>
    </row>
    <row r="9" spans="2:7" ht="33.75" customHeight="1" thickTop="1" thickBot="1" x14ac:dyDescent="0.3">
      <c r="C9" s="466"/>
      <c r="D9" s="463"/>
      <c r="E9" s="106" t="s">
        <v>64</v>
      </c>
      <c r="F9" s="108" t="s">
        <v>251</v>
      </c>
      <c r="G9" s="107">
        <v>0.15</v>
      </c>
    </row>
    <row r="10" spans="2:7" ht="33.75" customHeight="1" thickTop="1" thickBot="1" x14ac:dyDescent="0.3">
      <c r="C10" s="464" t="s">
        <v>227</v>
      </c>
      <c r="D10" s="461" t="s">
        <v>31</v>
      </c>
      <c r="E10" s="105" t="s">
        <v>65</v>
      </c>
      <c r="F10" s="108" t="s">
        <v>230</v>
      </c>
      <c r="G10" s="107"/>
    </row>
    <row r="11" spans="2:7" ht="33.75" customHeight="1" thickTop="1" thickBot="1" x14ac:dyDescent="0.3">
      <c r="C11" s="465"/>
      <c r="D11" s="462"/>
      <c r="E11" s="105" t="s">
        <v>252</v>
      </c>
      <c r="F11" s="467" t="s">
        <v>253</v>
      </c>
      <c r="G11" s="107"/>
    </row>
    <row r="12" spans="2:7" ht="16.5" thickTop="1" thickBot="1" x14ac:dyDescent="0.3">
      <c r="C12" s="465"/>
      <c r="D12" s="462"/>
      <c r="E12" s="105" t="s">
        <v>119</v>
      </c>
      <c r="F12" s="468"/>
      <c r="G12" s="107"/>
    </row>
    <row r="13" spans="2:7" ht="16.5" thickTop="1" thickBot="1" x14ac:dyDescent="0.3">
      <c r="C13" s="465"/>
      <c r="D13" s="462"/>
      <c r="E13" s="105" t="s">
        <v>64</v>
      </c>
      <c r="F13" s="468"/>
      <c r="G13" s="107"/>
    </row>
    <row r="14" spans="2:7" ht="16.5" thickTop="1" thickBot="1" x14ac:dyDescent="0.3">
      <c r="C14" s="465"/>
      <c r="D14" s="462"/>
      <c r="E14" s="105" t="s">
        <v>120</v>
      </c>
      <c r="F14" s="468"/>
      <c r="G14" s="107"/>
    </row>
    <row r="15" spans="2:7" ht="16.5" thickTop="1" thickBot="1" x14ac:dyDescent="0.3">
      <c r="C15" s="465"/>
      <c r="D15" s="462"/>
      <c r="E15" s="105" t="s">
        <v>121</v>
      </c>
      <c r="F15" s="468"/>
      <c r="G15" s="107"/>
    </row>
    <row r="16" spans="2:7" ht="16.5" thickTop="1" thickBot="1" x14ac:dyDescent="0.3">
      <c r="C16" s="465"/>
      <c r="D16" s="463"/>
      <c r="E16" s="105" t="s">
        <v>122</v>
      </c>
      <c r="F16" s="469"/>
      <c r="G16" s="107"/>
    </row>
    <row r="17" spans="3:7" ht="33.75" customHeight="1" thickTop="1" thickBot="1" x14ac:dyDescent="0.3">
      <c r="C17" s="465"/>
      <c r="D17" s="461" t="s">
        <v>32</v>
      </c>
      <c r="E17" s="105" t="s">
        <v>123</v>
      </c>
      <c r="F17" s="108" t="s">
        <v>231</v>
      </c>
      <c r="G17" s="107"/>
    </row>
    <row r="18" spans="3:7" ht="33.75" customHeight="1" thickTop="1" thickBot="1" x14ac:dyDescent="0.3">
      <c r="C18" s="465"/>
      <c r="D18" s="462"/>
      <c r="E18" s="105" t="s">
        <v>254</v>
      </c>
      <c r="F18" s="108" t="s">
        <v>232</v>
      </c>
      <c r="G18" s="107"/>
    </row>
    <row r="19" spans="3:7" ht="33.75" customHeight="1" thickTop="1" thickBot="1" x14ac:dyDescent="0.3">
      <c r="C19" s="465"/>
      <c r="D19" s="463"/>
      <c r="E19" s="105" t="s">
        <v>67</v>
      </c>
      <c r="F19" s="108" t="s">
        <v>233</v>
      </c>
      <c r="G19" s="107"/>
    </row>
    <row r="20" spans="3:7" ht="33.75" customHeight="1" thickTop="1" thickBot="1" x14ac:dyDescent="0.3">
      <c r="C20" s="465"/>
      <c r="D20" s="461" t="s">
        <v>237</v>
      </c>
      <c r="E20" s="105" t="s">
        <v>124</v>
      </c>
      <c r="F20" s="108" t="s">
        <v>234</v>
      </c>
      <c r="G20" s="107"/>
    </row>
    <row r="21" spans="3:7" ht="33.75" customHeight="1" thickTop="1" thickBot="1" x14ac:dyDescent="0.3">
      <c r="C21" s="465"/>
      <c r="D21" s="462"/>
      <c r="E21" s="105" t="s">
        <v>125</v>
      </c>
      <c r="F21" s="108" t="s">
        <v>235</v>
      </c>
      <c r="G21" s="107"/>
    </row>
    <row r="22" spans="3:7" ht="33.75" customHeight="1" thickTop="1" thickBot="1" x14ac:dyDescent="0.3">
      <c r="C22" s="465"/>
      <c r="D22" s="463"/>
      <c r="E22" s="105" t="s">
        <v>69</v>
      </c>
      <c r="F22" s="108" t="s">
        <v>72</v>
      </c>
      <c r="G22" s="107"/>
    </row>
    <row r="23" spans="3:7" ht="33.75" customHeight="1" thickTop="1" thickBot="1" x14ac:dyDescent="0.3">
      <c r="C23" s="465"/>
      <c r="D23" s="461" t="s">
        <v>238</v>
      </c>
      <c r="E23" s="105" t="s">
        <v>127</v>
      </c>
      <c r="F23" s="108" t="s">
        <v>236</v>
      </c>
      <c r="G23" s="107"/>
    </row>
    <row r="24" spans="3:7" ht="33.75" customHeight="1" thickTop="1" thickBot="1" x14ac:dyDescent="0.3">
      <c r="C24" s="465"/>
      <c r="D24" s="462"/>
      <c r="E24" s="105" t="s">
        <v>128</v>
      </c>
      <c r="F24" s="108" t="s">
        <v>255</v>
      </c>
      <c r="G24" s="107"/>
    </row>
    <row r="25" spans="3:7" ht="33.75" customHeight="1" thickTop="1" thickBot="1" x14ac:dyDescent="0.3">
      <c r="C25" s="466"/>
      <c r="D25" s="463"/>
      <c r="E25" s="105" t="s">
        <v>129</v>
      </c>
      <c r="F25" s="108" t="s">
        <v>239</v>
      </c>
      <c r="G25" s="107"/>
    </row>
    <row r="26" spans="3:7" ht="15" thickTop="1" x14ac:dyDescent="0.25"/>
    <row r="27" spans="3:7" x14ac:dyDescent="0.25"/>
  </sheetData>
  <sheetProtection algorithmName="SHA-512" hashValue="lc1BRm0fpw+0z+nvTKO9qPq/dixddt1+ROMEKr2+G+eximp4ZYIeAo/y+QIytRuZWgk2kxB36bayyc9Z0sSnEw==" saltValue="oATDPk2s/Ofz0h9r/u0xfQ==" spinCount="100000" sheet="1" objects="1" scenarios="1"/>
  <mergeCells count="12">
    <mergeCell ref="D5:D7"/>
    <mergeCell ref="D8:D9"/>
    <mergeCell ref="C5:C9"/>
    <mergeCell ref="D10:D16"/>
    <mergeCell ref="C2:G2"/>
    <mergeCell ref="C3:G3"/>
    <mergeCell ref="C4:E4"/>
    <mergeCell ref="D17:D19"/>
    <mergeCell ref="D20:D22"/>
    <mergeCell ref="D23:D25"/>
    <mergeCell ref="C10:C25"/>
    <mergeCell ref="F11:F16"/>
  </mergeCells>
  <pageMargins left="0.70866141732283472" right="0.70866141732283472" top="0.74803149606299213" bottom="0.74803149606299213" header="0.31496062992125984" footer="0.31496062992125984"/>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Mapa Integral de Riesgos</vt:lpstr>
      <vt:lpstr>Matriz Calor Inherente</vt:lpstr>
      <vt:lpstr>Matriz Calor Residual</vt:lpstr>
      <vt:lpstr>Tabla Probabilidad e Impacto</vt:lpstr>
      <vt:lpstr>Tabla Valoración de Controles</vt:lpstr>
      <vt:lpstr>'Mapa Integral de Riesgos'!Área_de_impresión</vt:lpstr>
      <vt:lpstr>'Matriz Calor Inherente'!Área_de_impresión</vt:lpstr>
      <vt:lpstr>'Matriz Calor Residual'!Área_de_impresión</vt:lpstr>
      <vt:lpstr>Pérdida_Reputacional</vt:lpstr>
      <vt:lpstr>Riesgo_de_Gestión</vt:lpstr>
      <vt:lpstr>Riesgo_de_Integridad_Pública</vt:lpstr>
      <vt:lpstr>Riesgo_Fiscal</vt:lpstr>
      <vt:lpstr>'Mapa Integral de Riesgos'!Títulos_a_imprimir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2026-06-09T15:11:50Z</dcterms:modified>
</cp:coreProperties>
</file>